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CONPES\"/>
    </mc:Choice>
  </mc:AlternateContent>
  <bookViews>
    <workbookView xWindow="0" yWindow="0" windowWidth="20490" windowHeight="7155"/>
  </bookViews>
  <sheets>
    <sheet name="Plan de Acción" sheetId="3" r:id="rId1"/>
    <sheet name="Desplegables" sheetId="2" r:id="rId2"/>
  </sheets>
  <definedNames>
    <definedName name="Acciónporelclima">Desplegables!$M$126:$M$127</definedName>
    <definedName name="Agualimpiaysaneamiento">Desplegables!$M$86:$M$90</definedName>
    <definedName name="Ambiente">Desplegables!$F$36:$F$39</definedName>
    <definedName name="Ciudadesycomunidadessostenibles">Desplegables!$M$114:$M$120</definedName>
    <definedName name="CulturaRecreaciónyDeporte">Desplegables!$F$29:$F$35</definedName>
    <definedName name="DesarrolloEconómicoIndustriayTurismo">Desplegables!$F$17:$F$20</definedName>
    <definedName name="Educación">Desplegables!$F$21:$F$23</definedName>
    <definedName name="Educacióndecalidad">Desplegables!$M$72:$M$77</definedName>
    <definedName name="Energíaasequibleynocontaminante">Desplegables!$M$91:$M$94</definedName>
    <definedName name="Findelapobreza">Desplegables!$M$55:$M$59</definedName>
    <definedName name="GestiónJurídica">Desplegables!$F$11</definedName>
    <definedName name="GestiónPública">Desplegables!$F$4:$F$5</definedName>
    <definedName name="Gobierno">Desplegables!$F$6:$F$8</definedName>
    <definedName name="Hábitat">Desplegables!$F$46:$F$52</definedName>
    <definedName name="Hacienda">Desplegables!$F$12:$F$15</definedName>
    <definedName name="Hambrecero">Desplegables!$M$60:$M$61</definedName>
    <definedName name="Igualdaddegénero">Desplegables!$M$78:$M$85</definedName>
    <definedName name="Industriainnovacióneinfraestructura">Desplegables!$M$105:$M$110</definedName>
    <definedName name="IntegraciónSocial">Desplegables!$F$27:$F$28</definedName>
    <definedName name="Movilidad">Desplegables!$F$40:$F$45</definedName>
    <definedName name="Mujer">Desplegables!$F$53</definedName>
    <definedName name="Pazjusticiaeinstitucionessólidas">Desplegables!$M$132:$M$135</definedName>
    <definedName name="Planeación">Desplegables!$F$16</definedName>
    <definedName name="Producciónyconsumoresponsables">Desplegables!$M$121:$M$125</definedName>
    <definedName name="Reduccióndelasdesigualdades">Desplegables!$M$111:$M$113</definedName>
    <definedName name="Salud">Desplegables!$F$24:$F$26</definedName>
    <definedName name="Saludybienestar">Desplegables!$M$62:$M$71</definedName>
    <definedName name="SeguridadConvivenciayJusticia">Desplegables!$F$9:$F$10</definedName>
    <definedName name="Trabajodecenteycrecimientoeconómico">Desplegables!$M$95:$M$104</definedName>
    <definedName name="Vidadeecosistemasterrestres">Desplegables!$M$130:$M$131</definedName>
    <definedName name="Vidasubmarina">Desplegables!$M$128:$M$129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C38" i="3" l="1"/>
  <c r="BW37" i="3" l="1"/>
  <c r="EC37" i="3" s="1"/>
  <c r="CA37" i="3"/>
  <c r="CV36" i="3"/>
  <c r="CS36" i="3"/>
  <c r="CP36" i="3"/>
  <c r="CM36" i="3"/>
  <c r="CJ36" i="3"/>
  <c r="CG36" i="3"/>
  <c r="CD36" i="3"/>
  <c r="CA36" i="3"/>
  <c r="CV35" i="3"/>
  <c r="CS35" i="3"/>
  <c r="CP35" i="3"/>
  <c r="CM35" i="3"/>
  <c r="CA35" i="3"/>
  <c r="CV34" i="3"/>
  <c r="CS34" i="3"/>
  <c r="CP34" i="3"/>
  <c r="CM34" i="3"/>
  <c r="CA34" i="3"/>
  <c r="BR24" i="3"/>
  <c r="BR23" i="3"/>
  <c r="BR21" i="3"/>
  <c r="BR20" i="3"/>
  <c r="K19" i="3"/>
  <c r="K18" i="3"/>
  <c r="K17" i="3"/>
  <c r="K16" i="3"/>
</calcChain>
</file>

<file path=xl/sharedStrings.xml><?xml version="1.0" encoding="utf-8"?>
<sst xmlns="http://schemas.openxmlformats.org/spreadsheetml/2006/main" count="1768" uniqueCount="437">
  <si>
    <t>FORMATO DE PLAN DE ACCION POLÍTICAS PÚBLICAS</t>
  </si>
  <si>
    <t>Documento CONPES Distrital No:</t>
  </si>
  <si>
    <t>Fecha de aprobación:</t>
  </si>
  <si>
    <t>Fecha de actualización:</t>
  </si>
  <si>
    <t>Fecha de corte de seguimiento:</t>
  </si>
  <si>
    <t>Sector líder:</t>
  </si>
  <si>
    <t>Entidad líder:</t>
  </si>
  <si>
    <t>Sector corresponsable 1:</t>
  </si>
  <si>
    <t>Entidad 1:</t>
  </si>
  <si>
    <t>Sector corresponsable 2:</t>
  </si>
  <si>
    <t>Entidad 2:</t>
  </si>
  <si>
    <t>Sector corresponsable 3:</t>
  </si>
  <si>
    <t>Entidad 3:</t>
  </si>
  <si>
    <t>Objetivo específico</t>
  </si>
  <si>
    <t>Importancia relativa  del objetivo especifico
(%)</t>
  </si>
  <si>
    <t>Indicadores de resultado</t>
  </si>
  <si>
    <t>Indicadores de producto</t>
  </si>
  <si>
    <t>Tiempos de ejecución</t>
  </si>
  <si>
    <t>Metas anuales de 
producto</t>
  </si>
  <si>
    <t>Meta de producto Final</t>
  </si>
  <si>
    <t>Costos estimados y Recursos disponibles</t>
  </si>
  <si>
    <t>Responsable de la ejecución</t>
  </si>
  <si>
    <t>Corresponsables de la ejecución</t>
  </si>
  <si>
    <t>Resultado esperado</t>
  </si>
  <si>
    <t>Importancia relativa  del resultado
(%)</t>
  </si>
  <si>
    <t>Nombre del indicador de resultado</t>
  </si>
  <si>
    <t>Fórmula del indicador de resultado</t>
  </si>
  <si>
    <t>Enfoque</t>
  </si>
  <si>
    <t>Tipo de anualización</t>
  </si>
  <si>
    <t>Indicador del PDD</t>
  </si>
  <si>
    <t>Código Meta
PDD</t>
  </si>
  <si>
    <t>Línea base</t>
  </si>
  <si>
    <t>Metas anuales de resultado</t>
  </si>
  <si>
    <t>Meta de resultado Final</t>
  </si>
  <si>
    <t>Producto esperado</t>
  </si>
  <si>
    <t>Ponderación relativa del producto
(%)</t>
  </si>
  <si>
    <t xml:space="preserve">Nombre indicador de producto </t>
  </si>
  <si>
    <t>Fórmula del indicador de producto</t>
  </si>
  <si>
    <t>ODS</t>
  </si>
  <si>
    <t>Meta 
ODS</t>
  </si>
  <si>
    <t>Costo total</t>
  </si>
  <si>
    <t xml:space="preserve">Sector </t>
  </si>
  <si>
    <t>Entidad</t>
  </si>
  <si>
    <t>Dirección/Subdirección/Grupo/Unidad</t>
  </si>
  <si>
    <t>Persona de contacto</t>
  </si>
  <si>
    <t>Teléfono</t>
  </si>
  <si>
    <t>Correo electrónico</t>
  </si>
  <si>
    <t>Valor</t>
  </si>
  <si>
    <t>Año</t>
  </si>
  <si>
    <t>Fecha de inicio</t>
  </si>
  <si>
    <t>Fecha de finalización</t>
  </si>
  <si>
    <t>Meta 2019</t>
  </si>
  <si>
    <t>Meta 2020</t>
  </si>
  <si>
    <t>Meta 2021</t>
  </si>
  <si>
    <t>Meta 2022</t>
  </si>
  <si>
    <t>Meta 2023</t>
  </si>
  <si>
    <t>Meta 2024</t>
  </si>
  <si>
    <t>Meta 2025</t>
  </si>
  <si>
    <t>Meta 2026</t>
  </si>
  <si>
    <t>Meta 2027</t>
  </si>
  <si>
    <t>Meta 2028</t>
  </si>
  <si>
    <t>Meta 2029</t>
  </si>
  <si>
    <t>Meta 2030</t>
  </si>
  <si>
    <t>Meta 2031</t>
  </si>
  <si>
    <t>Meta 2032</t>
  </si>
  <si>
    <t>Meta 2033</t>
  </si>
  <si>
    <t>Meta 2034</t>
  </si>
  <si>
    <t>Meta 2035</t>
  </si>
  <si>
    <t>Meta 2036</t>
  </si>
  <si>
    <t>Meta 2037</t>
  </si>
  <si>
    <t>Meta 2038</t>
  </si>
  <si>
    <t>Costo Estimado</t>
  </si>
  <si>
    <t>Recurso disponible.</t>
  </si>
  <si>
    <t>Fuente de financiación</t>
  </si>
  <si>
    <t>Código Proyecto de Invesión</t>
  </si>
  <si>
    <t>Recurso disponible</t>
  </si>
  <si>
    <t>1. Consolidar a la Educación y la Investigación con enfoque al desarrollo de capacidades endógenas en Ciencia, Tecnologia e innovación</t>
  </si>
  <si>
    <t>1.1  Mejoramiento de la enseñanza de las Ciencias en el Sistema de Educación Distrital</t>
  </si>
  <si>
    <t>Porcentaje de estudiantes de grado 11 evaluados en la prueba SABER 11 de colegios distritales de Bogotá en los niveles de desempeño insuficiente y mínimo del área de matemáticas.</t>
  </si>
  <si>
    <t>(Número de estudiantes de grado 11 que fueron evaluados en la prueba SABER 11 del sector distrital en los niveles de desempeño insuficiente y mínimo del área de matemáticas / Número de estudiantes de grado 11 que fueron evaluados en la prueba SABER 11 del sector distrital)*100</t>
  </si>
  <si>
    <t>Poblacional</t>
  </si>
  <si>
    <t>Decreciente</t>
  </si>
  <si>
    <t>SI</t>
  </si>
  <si>
    <t xml:space="preserve">1.1.1. IED con acompañamiento pedagógico  en inglés, matemáticas y/o ciencias naturales en educación básica y media. </t>
  </si>
  <si>
    <t xml:space="preserve">Número de IED con acompañamiento pedagógico  en inglés, matemáticas y/o ciencias naturales. </t>
  </si>
  <si>
    <t>Sumatoria de IED acompañadas</t>
  </si>
  <si>
    <t>Creciente</t>
  </si>
  <si>
    <t>Inversión</t>
  </si>
  <si>
    <t>Educación</t>
  </si>
  <si>
    <t>Secretaría de Educación del Distrito - SED</t>
  </si>
  <si>
    <t>Subsecretaría de Calidad y Pertinencia</t>
  </si>
  <si>
    <t>Carlos Alberto Reverón Peña</t>
  </si>
  <si>
    <t>3241000 Ext. 2000</t>
  </si>
  <si>
    <t>creveron@educacionbogota.gov.co</t>
  </si>
  <si>
    <t xml:space="preserve">1.1.2.Mujeres y hombres docentes y directivos docentes, participando en programas de formación continua en áreas de inglés, matemáticas y/o ciencias </t>
  </si>
  <si>
    <t xml:space="preserve">Número de mujeres y hombres docentes y directivos docentes beneficiados en programas de formación continua en áreas de inglés, matemáticas y/o ciencias. </t>
  </si>
  <si>
    <r>
      <t xml:space="preserve">Sumatoria de mujeres y hombres docentes </t>
    </r>
    <r>
      <rPr>
        <b/>
        <sz val="11"/>
        <rFont val="Arial Narrow"/>
        <family val="2"/>
      </rPr>
      <t>beneficiados (adjudicados) con</t>
    </r>
    <r>
      <rPr>
        <sz val="11"/>
        <rFont val="Arial Narrow"/>
        <family val="2"/>
      </rPr>
      <t xml:space="preserve"> programas de formación continua en áreas de inglés, matemáticas y/o ciencias</t>
    </r>
  </si>
  <si>
    <t>Suma</t>
  </si>
  <si>
    <t>NO</t>
  </si>
  <si>
    <t xml:space="preserve">1.1.3. Centros de Innovación de la Red de Innovación del Maestro desarrollando programas de formación para docentes y directivos docentes del Distrito </t>
  </si>
  <si>
    <t>Número de Centros de Innovación de la Red de Innovación del Maestro desarrollando programas de formación para docentes y directivos docentes del Distrito.</t>
  </si>
  <si>
    <t xml:space="preserve">Sumatoria de Centros de Innovación de la Red de Innovación del Maestro, desarrollando programas de formación para docentes y directivos del Distrito. </t>
  </si>
  <si>
    <t>N/A</t>
  </si>
  <si>
    <t xml:space="preserve">1.1.4. Creción del nodo de acción colaborativa de ciencia Tecnología e innovación en el marco del Subsistema Distrital de Educación Superior con el fin de fortalecer los pregrados en áreas STEM  y fortalecer el transito a eduación superior con enfoque diferencial de genero. </t>
  </si>
  <si>
    <t>Avance en la creación del nodo de acción colaborativa de ciencia Tecnología e innovación en el marco del Subsistema Distrital de Educación Superior.</t>
  </si>
  <si>
    <t>(Sumatoria de actividades realizadas / actividades previstas para la creación )* Ponderador previsto para el año evaluado</t>
  </si>
  <si>
    <t xml:space="preserve">Subsecretaria de Integración Interinstitucional </t>
  </si>
  <si>
    <t>Germán Andrés Urrego Sandoval</t>
  </si>
  <si>
    <t>3241000 ext. 2109</t>
  </si>
  <si>
    <t>gurregos@educacionbogota.gov.co</t>
  </si>
  <si>
    <t xml:space="preserve">2.1.  Las empresas que acceden a los programas de CTeI del Distrito  mejoran sus capacidades de innovación para ser más competitivias. </t>
  </si>
  <si>
    <t>Porcentaje de empresas con capacidades de innovación empresarial  ofrecidos por el Distrito.</t>
  </si>
  <si>
    <t>(Sumatoria de empresas que implementan capacidades de innovación empresarial / Sumatoria de empresas que acceden a los servicios de CTeI.)*100</t>
  </si>
  <si>
    <t>Poblacional; Género</t>
  </si>
  <si>
    <t>Constante</t>
  </si>
  <si>
    <t>2.1.1.  Oferta de Servicios de desarrollo empresarial para el uso intensivo y el aprovechamiento del conocimiento, la tecnología e innovación a empresas de Bogotá.</t>
  </si>
  <si>
    <t xml:space="preserve">Número de Servicios de desarrollo empresarial entregados para el uso intensivo y el aprovechamiento del conocimiento, la tecnología e innovación en empresas apoyadas por el Distrito Capital. </t>
  </si>
  <si>
    <t>Sumatoria del número de servicios de desarrollo empresarial e innovación para el cierre de brechas, ofrecidos por el distrito y entregados a empresas de Bogotá.</t>
  </si>
  <si>
    <t>-</t>
  </si>
  <si>
    <t>DesarrolloEconómicoIndustriayTurismo</t>
  </si>
  <si>
    <t>Secretaría Distrital de Desarrollo Económico</t>
  </si>
  <si>
    <t>Dirección de competitividad Bogotá Región
Subdirección de Ciencia, Tecnología e Innovación</t>
  </si>
  <si>
    <t xml:space="preserve">
Nicolás Carrizosa - Subdirector de CTeI</t>
  </si>
  <si>
    <t>3693777 Ext: 164 y Ext: 198</t>
  </si>
  <si>
    <t xml:space="preserve">
ncarrizosa@desarrolloeconomico.gov.co</t>
  </si>
  <si>
    <t xml:space="preserve">2.1.2 Acceso a financiamiento a empresas con proyectos de innovación. </t>
  </si>
  <si>
    <t>Servicios financieros entregados a empresas con proyectos de innovación</t>
  </si>
  <si>
    <t>Sumatoria No. de servicios financieros entregados a empresas con proyectos de innovación.</t>
  </si>
  <si>
    <t>$1.000.000.000</t>
  </si>
  <si>
    <t>Secretaría de Desarrollo Económico</t>
  </si>
  <si>
    <t>Dirección de Competitividad/Subdirección de CTI</t>
  </si>
  <si>
    <t>2.1.3. Intervenir clusters priorizados para el cierre de brechas de productividad.</t>
  </si>
  <si>
    <r>
      <t xml:space="preserve">Número de intervenciones priorizadas para las iniciativas </t>
    </r>
    <r>
      <rPr>
        <sz val="11"/>
        <color theme="1"/>
        <rFont val="Arial Narrow"/>
        <family val="2"/>
      </rPr>
      <t>clusters</t>
    </r>
  </si>
  <si>
    <t xml:space="preserve">Sumatoria del número clusters con empresas intervenidas </t>
  </si>
  <si>
    <t xml:space="preserve">
(Sumatoria de emprendimientos en sus fases de ideación, desarrollo, operación, crecimiento y consolidación fortalecidas para el uso y aprovechamiento de la CTeI/Sumatoria del número de emprendimientos total atendidos por programas del Distrito) *100</t>
  </si>
  <si>
    <t xml:space="preserve">Número de emprendimientos en sus fases de ideación, desarrollo, operación, crecimiento y consolidación capacitados a través de servicios para el uso y aprovechamiento de la CTeI. </t>
  </si>
  <si>
    <t xml:space="preserve">Sumatoria del número de emprendimientos en sus fases de ideación, desarrollo, operación, crecimiento y consolidación capacitados con herramientas, capacidades y servicios para el uso y aprovechamiento de la CTeI. </t>
  </si>
  <si>
    <t xml:space="preserve">Inversión 
</t>
  </si>
  <si>
    <t>Inversión 
+
Cooperación
+
Sector Privado</t>
  </si>
  <si>
    <t>Dirección de Desarrollo Empresarial y Empleo/Subdirección de Emprendimiento y Negocios</t>
  </si>
  <si>
    <t xml:space="preserve">Angelica Segura
</t>
  </si>
  <si>
    <t>3693777 Ext: 176, 502</t>
  </si>
  <si>
    <t xml:space="preserve">asegura@desarrolloeconomico.gov.co
</t>
  </si>
  <si>
    <t>(Sumatoria de emprendimientos en sus fases de ideación, desarrollo, operación, crecimiento y consolidación fortalecidas para el uso y aprovechamiento de la CTeI/Sumatoria del número de emprendimientos total atendidos por programas del Distrito) *100</t>
  </si>
  <si>
    <t>2.2.2. Acuerdos generados para promover y articular a los emprendimientos que hacen uso de la CTeI con el ecosistema empresarial</t>
  </si>
  <si>
    <t>Número de alianzas generadas para promover y articular a los emprendimientos que hacen uso de la CTeI con el ecosistema empresarial</t>
  </si>
  <si>
    <t>Sumatoria de alianzas generadas para promover y articular a los emprendimientos que hacen uso de la CTeI con el ecosistema empresarial</t>
  </si>
  <si>
    <t xml:space="preserve">asegura@desarrolloeconomico.gov.co
</t>
  </si>
  <si>
    <t>2.3. Las empresas de Bogotá disponen de Distritos de Innovación para potenciar el desarrollo de actividades economicas innovadoras</t>
  </si>
  <si>
    <t>Porcentaje de los nuevos establecimientos en actividades económicas estratégicas localizados en el Distrito de Innovación</t>
  </si>
  <si>
    <t>(Número de establecimientos en CIIU’s asociados a la innovación y conocimiento localizados en el área definida para el distrito de innovación / Número total  de establecimientos en CIIU’s asociados a la innovación y conocimiento proyectados en el área definida para el distrito de innovación)*100</t>
  </si>
  <si>
    <t>Territorial</t>
  </si>
  <si>
    <t>2.3.1. Normas e Instrumentos para viabilización territorial del Distrito de Innovación</t>
  </si>
  <si>
    <t xml:space="preserve">Porcentaje de avance en la definición de las normas e instrumentos para viabilización territorial del Distrito de Innovación </t>
  </si>
  <si>
    <t>(Numero de tareas cumplidas para la definición de las normas e instrumentos para viabilización territorial del Distrito de Innovación/ Número total de tareas establecidas)*100</t>
  </si>
  <si>
    <t>Planeación</t>
  </si>
  <si>
    <t>Secretaría Distrital de Planeación</t>
  </si>
  <si>
    <t>Dirección de Economía Urbana</t>
  </si>
  <si>
    <t>Santiago Higuera</t>
  </si>
  <si>
    <t>dhiguera@sdp.gov.co</t>
  </si>
  <si>
    <t xml:space="preserve">3. Generar procesos de Innovación Social y Pública que aporten a lograr un Desarrollo Humano Sostenible </t>
  </si>
  <si>
    <t>3.1.  Los ciudadanos cuentan con capacidades y competencias digitales mediante el uso de las TIC en la solución de problemas de la comunidad, por medio de los los Laboratorios de Innovación Digital</t>
  </si>
  <si>
    <t>Aplicaciones desarrolladas en asocio con la comunidad, por los Laboratorios de Innovación Digital</t>
  </si>
  <si>
    <t xml:space="preserve">Sumatoria del número de aplicaciones desarrolladas en asocio con la comunidad, por los Laboratorios de Innovación Digital </t>
  </si>
  <si>
    <t>3.1.1. Puesta en marcha y operación de Laboratorios de Innovación Digital</t>
  </si>
  <si>
    <t>Número de Laboratorios de Innovación Digital en operación</t>
  </si>
  <si>
    <t>Sumatoria de Laboratorios de Innovación Digital en operación</t>
  </si>
  <si>
    <t>Gestión Pública</t>
  </si>
  <si>
    <t>Secretaría General</t>
  </si>
  <si>
    <t>Oficina Alta Consejería Distrital TIC</t>
  </si>
  <si>
    <t>Sergio Martinez</t>
  </si>
  <si>
    <t>smartinezm@alcaldiabogota.gov.co</t>
  </si>
  <si>
    <t>Aplicaciones desarrolladas en asocio con la comunidad, incluidos los grupos étnicos y personas con discapacidad  por los Laboratorios de Innovación Digital</t>
  </si>
  <si>
    <t xml:space="preserve">Sumatoria del número de aplicaciones desarrolladas en asocio con la comunidad, incluidos los grupos étnicos y personas con discapacidad, por los Laboratorios de Innovación Digital </t>
  </si>
  <si>
    <t>3.1.2. Capacitación formal e informal conducente a la generación de conocimiento para la apropiación de las nuevas tecnologías relacionadas con las TIC, incluyendo grupos étnicos y personas con discapacidad.</t>
  </si>
  <si>
    <t xml:space="preserve">Número de usuarios de los Laboratorios de Innovación Digital, incluidos los grupos étnicos y personas con discapacidad. . </t>
  </si>
  <si>
    <t xml:space="preserve">Sumatoria de usuarios de los Laboratorios de Innovación Digital, incluidos los grupos étnicos y personas con discapacidad. </t>
  </si>
  <si>
    <t>Poblacional; diferencial</t>
  </si>
  <si>
    <t>3.1.3. Asesoría en la incorporación de Tecnologías emergentes en soluciones desarrolladas ante problemáticas de la sociedad</t>
  </si>
  <si>
    <t>3.1.4 Personas capacitadas en los Laboratorios de Innovación Digital</t>
  </si>
  <si>
    <t>Número de personas capacitadas en los Laboratorios de Innovación Digital</t>
  </si>
  <si>
    <t>Sumatoria de Personas capacitadas en los Laboratorios de Innovación Digital</t>
  </si>
  <si>
    <t xml:space="preserve">3.2. Mejoramiento en la eficiencia y la efectividad de la gestión pública </t>
  </si>
  <si>
    <t>3.2.1 Laboratorio de Innovación para la gestión pública</t>
  </si>
  <si>
    <t>Número de innovaciones a problemas públicos distritales diseñadas</t>
  </si>
  <si>
    <t>Sumatoria de innovaciones a problemas públicas diseñadas</t>
  </si>
  <si>
    <t>Organos de control</t>
  </si>
  <si>
    <t>Veeduria</t>
  </si>
  <si>
    <t>Laboratorio de Innovación para la Gestión Pública Distrital</t>
  </si>
  <si>
    <t>Juan Felipe Yepes Gonzalez, Lider del Laboratorio de Innovacion para la Gestión Pública Distrital 
Juan Carlos Rodriguez Arana, Veedor Delegado para la Atención de Quejas y Reclamos, Gerente del Proyecto de Inversión 1060</t>
  </si>
  <si>
    <t>3407666 ext 242 o 301</t>
  </si>
  <si>
    <t>jyepes@veeduriadistrital.gov.co
jrodriguez@veeduriadistrital.gov.co</t>
  </si>
  <si>
    <t xml:space="preserve">3.2.2 Acompañamiento técnico en proyectos de investigación para la salud identificados en la agenda del cuatrenio.   </t>
  </si>
  <si>
    <t>Numero de proyectos de investigación para la salud acompañados técnicamente.</t>
  </si>
  <si>
    <t>Sumatoria de proyectos de investigación para la salud acompañados técnicamente.</t>
  </si>
  <si>
    <t xml:space="preserve">poblacional
</t>
  </si>
  <si>
    <t>Inversión+
Funcionamiento</t>
  </si>
  <si>
    <t>Salud</t>
  </si>
  <si>
    <t>Secretaría Distrital de Salud de Bogotá</t>
  </si>
  <si>
    <t>Dirección de Planeación Sectorial</t>
  </si>
  <si>
    <t>Adriana Posada</t>
  </si>
  <si>
    <t>aposada@saludcapital.gov.co
asgarcia@saludcapital.gov.co</t>
  </si>
  <si>
    <t>3.2.3 Herramienta para ubicar en donde y como se encuentra el conocimiento para la salud en Bogotá, actualizada - Mapa de conocimiento</t>
  </si>
  <si>
    <t>Numero de actualizaciones de la herramienta para ubicar en donde y como se encuentra el conocimiento para la salud en Bogotá.</t>
  </si>
  <si>
    <t>Sumatoria del numero de actualizaciones de la herramienta para ubicar en donde y como se encuentra el conocimiento para la salud en Bogotá.</t>
  </si>
  <si>
    <t xml:space="preserve">3.2.4  Inversión en el sector salud con componente de CT+I </t>
  </si>
  <si>
    <t xml:space="preserve">Porcentaje de inversión en el sector salud con componente de CT+I </t>
  </si>
  <si>
    <t xml:space="preserve">Inversión con componente de CT+I / Inversión del sector salud </t>
  </si>
  <si>
    <t xml:space="preserve">Porcentaje de operaciones estadísticas con estándares de calidad generadas por las entidades distritales </t>
  </si>
  <si>
    <t>(Número de operaciones estadísticas con estándares de calidad del Inventario Final de Información Estadística/Número de Operaciones Estadísticas del Inventario)*100</t>
  </si>
  <si>
    <t>Porcentaje de avance de la implementaciòn del Plan de Acción del Sistema Estadístico Distrital</t>
  </si>
  <si>
    <t>(Número de actividades del plan de acciòn ejecutadas / Número de actividades del plan de acciòn programadas) *100</t>
  </si>
  <si>
    <t xml:space="preserve">Inversión </t>
  </si>
  <si>
    <t>Antonio José Avandaño - Subsecretario de Información y Estudios Estratégicos</t>
  </si>
  <si>
    <t>aavendano@sdp.gov.co</t>
  </si>
  <si>
    <t>Enfoques</t>
  </si>
  <si>
    <t>Derechos Humanos</t>
  </si>
  <si>
    <t>Género</t>
  </si>
  <si>
    <t>SECTORES</t>
  </si>
  <si>
    <t>ENTIDAD</t>
  </si>
  <si>
    <t>GestiónPública</t>
  </si>
  <si>
    <t>Diferencial</t>
  </si>
  <si>
    <t>Dpto. Admitivo. del Servicio Civil Distrital DASCD</t>
  </si>
  <si>
    <t>Gobierno</t>
  </si>
  <si>
    <t>Secretaría de Gobierno</t>
  </si>
  <si>
    <t>SeguridadConvivenciayJusticia</t>
  </si>
  <si>
    <t>Ambiental</t>
  </si>
  <si>
    <t>Dpto Admitivo. de la Defensoría del Espacio Público DADEP</t>
  </si>
  <si>
    <t>GestiónJurídica</t>
  </si>
  <si>
    <t>TIPO DE ACUMULACIÓN</t>
  </si>
  <si>
    <t>Instituto Distrital de la Participación y Acción Comunal IDPAC</t>
  </si>
  <si>
    <t xml:space="preserve">Hacienda </t>
  </si>
  <si>
    <t>Secretaría de Seguridad, Convivencia y Justicia</t>
  </si>
  <si>
    <t>UAE Cuerpo Oficial de Bomberos de Bogotá</t>
  </si>
  <si>
    <t>Secretaría Jurídica Distrital</t>
  </si>
  <si>
    <t xml:space="preserve">Educación </t>
  </si>
  <si>
    <t>Secretaría Distrital de Hacienda</t>
  </si>
  <si>
    <t>Unidad Administrativa Especial de Catastro Distrital UAECD</t>
  </si>
  <si>
    <t>IntegraciónSocial</t>
  </si>
  <si>
    <t>Fondo de Prestaciones Económicas, Cesantías y Pensiones FONCEP</t>
  </si>
  <si>
    <t>CulturaRecreaciónyDeporte</t>
  </si>
  <si>
    <t>Lotería de Bogotá</t>
  </si>
  <si>
    <t>Ambiente</t>
  </si>
  <si>
    <t>Movilidad</t>
  </si>
  <si>
    <t>Hábitat</t>
  </si>
  <si>
    <t>Instituto para la economía social IPES</t>
  </si>
  <si>
    <t>Mujer</t>
  </si>
  <si>
    <t>Instituto Distrital de Turismo IDT</t>
  </si>
  <si>
    <t>Corporación para el Desarollo y la productividad Bogotá Región Invest In Bogotá</t>
  </si>
  <si>
    <t>Secretaría Distrital de Educación</t>
  </si>
  <si>
    <t>Instituto para la Investigación Educativa y el Desarrollo Pedagógico IDEP</t>
  </si>
  <si>
    <t xml:space="preserve">Universidad Distrital Francisco Jose de Caldas </t>
  </si>
  <si>
    <t>Secretaría Distrital de Salud</t>
  </si>
  <si>
    <t>Findelapobreza</t>
  </si>
  <si>
    <t>Fondo Financiero Distrital de Salud FFDS</t>
  </si>
  <si>
    <t>HambreCero</t>
  </si>
  <si>
    <t>Subredes Integradas de Servicios de Salud ESE´s</t>
  </si>
  <si>
    <t>Saludybienestar</t>
  </si>
  <si>
    <t>Secretaría Distrital de Integración Social</t>
  </si>
  <si>
    <t>Educacióndecalidad</t>
  </si>
  <si>
    <t>Instituto para la Protección de la Niñez y la Juventud IDIPRON</t>
  </si>
  <si>
    <t>Igualdaddegénero</t>
  </si>
  <si>
    <t>Secretaría Distrital de Cultura, Recreación y Deporte</t>
  </si>
  <si>
    <t>Agualimpiaysaneamiento</t>
  </si>
  <si>
    <t>Instituto Distrital de Recreación y Deporte IDRD</t>
  </si>
  <si>
    <t>Energíaasequibleynocontaminante</t>
  </si>
  <si>
    <t>Instituto Distrital de las artes IDARTES</t>
  </si>
  <si>
    <t>Trabajodecenteycrecimientoeconómico</t>
  </si>
  <si>
    <t>Orquesta Filarmónica de Bogotá</t>
  </si>
  <si>
    <t>Industria,innovacióneinfraestructura</t>
  </si>
  <si>
    <t>Instituto Distrital del Patrimonio Cultural IDPC</t>
  </si>
  <si>
    <t>Reduccióndelasdesigualdades</t>
  </si>
  <si>
    <t>FUENTE</t>
  </si>
  <si>
    <t>Fundación Gilberto Alzate Avendaño</t>
  </si>
  <si>
    <t>Ciudadesycomunidadessostenibles</t>
  </si>
  <si>
    <t xml:space="preserve">Funcionamiento
</t>
  </si>
  <si>
    <t>Canal Capital</t>
  </si>
  <si>
    <t>Producciónyconsumoresponsables</t>
  </si>
  <si>
    <t>Secretaría Distrital de Ambiente</t>
  </si>
  <si>
    <t>Acciónporelclima</t>
  </si>
  <si>
    <t xml:space="preserve">Cooperación </t>
  </si>
  <si>
    <t>Jardín Botánico José Celestino Mutis JBB</t>
  </si>
  <si>
    <t>Vidasubmarina</t>
  </si>
  <si>
    <t>Crédito</t>
  </si>
  <si>
    <t>Instituto de protección y bienestar animal IDPYBA</t>
  </si>
  <si>
    <t>Vidadeecosistemasterrestres</t>
  </si>
  <si>
    <t>Instituto Distrital de Gestión de Riesgos y Cambio Climático IDIGER</t>
  </si>
  <si>
    <t>Pazjusticiaeinstitucionessólidas</t>
  </si>
  <si>
    <t>Secretaría Distrital de Movilidad</t>
  </si>
  <si>
    <t>Instituto de Desarrollo Urbano 
IDU</t>
  </si>
  <si>
    <t>Empresa Metro de Bogotá</t>
  </si>
  <si>
    <t>Unidad Administrativa Especial de Rehabilitación y Mantenimiento Vial UAERMV</t>
  </si>
  <si>
    <t>INDICADOR PDD</t>
  </si>
  <si>
    <t>Empresa de Transporte del Tercer Milenio -Transmilenio S.A.</t>
  </si>
  <si>
    <t>Sí</t>
  </si>
  <si>
    <t>Terminal de Transporte S.A.</t>
  </si>
  <si>
    <t>No</t>
  </si>
  <si>
    <t>Secretaría Distrital de Hábitat</t>
  </si>
  <si>
    <t>Caja de Vivienda Popular CVP</t>
  </si>
  <si>
    <t>Unidad Administrativa Especial de Servicios Públicos UAESP</t>
  </si>
  <si>
    <t>NIVEL DE TERRITORIALIZACIÓN</t>
  </si>
  <si>
    <t>Empresa de Renovación y Desarrollo Urbano de Bogotá D.C.</t>
  </si>
  <si>
    <t>UPZ</t>
  </si>
  <si>
    <t>Empresa de Acueducto y Alcantarillado de Bogotá EAAB – ESP</t>
  </si>
  <si>
    <t>Localidad</t>
  </si>
  <si>
    <t>Empresa de Telecomunicaciones de Bogotá S.A.ETB - ESP</t>
  </si>
  <si>
    <t>Otro</t>
  </si>
  <si>
    <t>Empresa de Energía de Bogotá S.A. EEB - ESP</t>
  </si>
  <si>
    <t>Secretaría Distrital de la Mujer</t>
  </si>
  <si>
    <t>Meta ODS</t>
  </si>
  <si>
    <t>De aquí a 2030, erradicar para todas las personas y en todo el mundo la pobreza extrema (actualmente se considera que sufren pobreza extrema las personas que viven con menos de 1,25 dólares de los Estados Unidos al día)</t>
  </si>
  <si>
    <t>De aquí a 2030, reducir al menos a la mitad la proporción de hombres, mujeres y niños de todas las edades que viven en la pobreza en todas sus dimensiones con arreglo a las definiciones nacionales</t>
  </si>
  <si>
    <t>Implementar a nivel nacional sistemas y medidas apropiados de protección social para todos, incluidos niveles mínimos, y, de aquí a 2030, lograr una amplia cobertura de las personas pobres y vulnerables</t>
  </si>
  <si>
    <t>De aquí a 2030, garantizar que todos los hombres tengan los mismos derechos a los recursos económicos y acceso a los servicios básicos, la propiedad y el control de la tierra y otros bienes, la herencia, los recursos naturales, las nuevas tecnologías apropiadas y los servicios financieros, incluida la microfinanciación</t>
  </si>
  <si>
    <t>De aquí a 2030, fomentar la resiliencia de los pobres y las personas que se encuentran en situaciones de vulnerabilidad y reducir su exposición y vulnerabilidad a los fenómenos extremos relacionados con el clima y otras perturbaciones y desastres económicos, sociales y ambientales</t>
  </si>
  <si>
    <t>De aquí a 2030, poner fin al hambre y asegurar el acceso de todas las personas, en particular los pobres y las personas en situaciones de vulnerabilidad, incluidos los niños menores de 1 año, a una alimentación sana, nutritiva y suficiente durante todo el año</t>
  </si>
  <si>
    <t>De aquí a 2030, poner fin a todas las formas de malnutrición, incluso logrando, a más tardar en 2025, las metas convenidas internacionalmente sobre el retraso del crecimiento y la emaciación de los niños menores de 5 años, y abordar las necesidades de nutrición de las adolescentes, las mujeres embarazadas y lactantes y las personas de edad</t>
  </si>
  <si>
    <t>De aquí a 2030, reducir la tasa mundial de mortalidad materna a menos de 70 por cada 100.000 nacidos vivos</t>
  </si>
  <si>
    <t>De aquí a 2030, poner fin a las muertes evitables de recién nacidos y de niños menores de 5 años, logrando que todos los países intenten reducir la mortalidad neonatal al menos a 12 por cada 1.000 nacidos vivos y la mortalidad de los niños menores de 5 años al menos a 25 por cada 1.000 nacidos vivos</t>
  </si>
  <si>
    <t>De aquí a 2030, poner fin a las epidemias del SIDA, la tuberculosis, la malaria y las enfermedades tropicales desatendidas y combatir la hepatitis, las enfermedades transmitidas por el agua y otras enfermedades transmisibles</t>
  </si>
  <si>
    <t>De aquí a 2030, reducir en un tercio la mortalidad prematura por enfermedades no transmisibles mediante su prevención y tratamiento, y promover la salud mental y el bienestar</t>
  </si>
  <si>
    <t>Fortalecer la prevención y el tratamiento del abuso de sustancias adictivas, incluido el uso indebido de estupefacientes y el consumo nocivo de alcohol</t>
  </si>
  <si>
    <t>De aquí a 2020, reducir a la mitad el número de muertes y lesiones causadas por accidentes de tráfico en el mundo</t>
  </si>
  <si>
    <t>De aquí a 2030, garantizar el acceso universal a los servicios de salud sexual y reproductiva, incluidos los de planificación familiar, información y educación, y la integración de la salud reproductiva en las estrategias y los programas nacionales</t>
  </si>
  <si>
    <t>Lograr la cobertura sanitaria universal, incluida la protección contra los riesgos financieros, el acceso a servicios de salud esenciales de calidad y el acceso a medicamentos y vacunas inocuos, eficaces, asequibles y de calidad para todos</t>
  </si>
  <si>
    <t>De aquí a 2030, reducir considerablemente el número de muertes y enfermedades causadas por productos químicos peligrosos y por la polución y contaminación del aire, el agua y el suelo</t>
  </si>
  <si>
    <t>Fortalecer la aplicación del Convenio Marco de la Organización Mundial de la Salud para el Control del Tabaco en todos los países, según proceda</t>
  </si>
  <si>
    <t>De aquí a 2030, asegurar que todas las niñas y todos los niños terminen la enseñanza primaria y secundaria, que ha de ser gratuita, equitativa y de calidad y producir resultados de aprendizaje pertinentes y efectivos.</t>
  </si>
  <si>
    <t>De aquí a 2030, asegurar que todas las niñas y todos los niños tengan acceso a servicios de atención y desarrollo en la primera infancia y educación preescolar de calidad, a fin de que estén preparados para la enseñanza primaria.</t>
  </si>
  <si>
    <t>De aquí a 2030, asegurar el acceso igualitario de todos los hombres y las mujeres a una formación técnica, profesional y superior de calidad, incluida la enseñanza universitaria.</t>
  </si>
  <si>
    <t xml:space="preserve">De aquí a 2030, eliminar las disparidades de género en la educación y asegurar el acceso igualitario a todos los niveles de la enseñanza y la formación profesional para las personas vulnerables, incluidas las personas con discapacidad, los pueblos indígenas y los niños en situaciones de vulnerabilidad. </t>
  </si>
  <si>
    <t xml:space="preserve">De aquí a 2030, asegurar que todos los jóvenes y una proporción considerable de los adultos, tanto hombres como mujeres, estén alfabetizados y tengan nociones elementales de aritmética. </t>
  </si>
  <si>
    <t xml:space="preserve">Construir y adecuar instalaciones educativas que tengan en cuenta las necesidades de los niños y las personas con discapacidad y las diferencias de género, y que ofrezcan entornos de aprendizaje seguros, no violentos, inclusivos y eficaces para todos. </t>
  </si>
  <si>
    <t>Poner fin a todas las formas de discriminación contra todas las mujeres y las niñas en todo el mundo</t>
  </si>
  <si>
    <t>Eliminar todas las formas de violencia contra todas las mujeres y las niñas en los ámbitos público y privado, incluidas la trata y la explotación sexual y otros tipos de explotación</t>
  </si>
  <si>
    <t>Eliminar todas las prácticas nocivas, como el matrimonio infantil, precoz y forzado y la mutilación genital femenina</t>
  </si>
  <si>
    <t>Reconocer y valorar los cuidados y el trabajo doméstico no remunerados mediante servicios públicos, infraestructuras y políticas de protección social, y promoviendo la responsabilidad compartida en el hogar y la familia, según proceda en cada país</t>
  </si>
  <si>
    <t>Asegurar la participación plena y efectiva de las mujeres y la igualdad de oportunidades de liderazgo a todos los niveles decisorios en la vida política, económica y pública</t>
  </si>
  <si>
    <t>Asegurar el acceso universal a la salud sexual y reproductiva y los derechos reproductivos según lo acordado de conformidad con el Programa de Acción de la Conferencia Internacional sobre la Población y el Desarrollo, la Plataforma de Acción de Beijing y los documentos finales de sus conferencias de examen</t>
  </si>
  <si>
    <t>Emprender reformas que otorguen a las mujeres igualdad de derechos a los recursos económicos, así como acceso a la propiedad y al control de la tierra y otros tipos de bienes, los servicios financieros, la herencia y los recursos naturales, de conformidad con las leyes nacionales</t>
  </si>
  <si>
    <t>Mejorar el uso de la tecnología instrumental, en particular la tecnología de la información y las comunicaciones, para promover el empoderamiento de las mujeres</t>
  </si>
  <si>
    <t>De aquí a 2030, lograr el acceso universal y equitativo al agua potable a un precio asequible para todos</t>
  </si>
  <si>
    <t>De aquí a 2030, lograr el acceso a servicios de saneamiento e higiene adecuados y equitativos para todos y poner fin a la defecación al aire libre, prestando especial atención a las necesidades de las mujeres y las niñas y las personas en situaciones de vulnerabilidad</t>
  </si>
  <si>
    <t>De aquí a 2030, mejorar la calidad del agua reduciendo la contaminación, eliminando el vertimiento y minimizando la emisión de productos químicos y materiales peligrosos, reduciendo a la mitad el porcentaje de aguas residuales sin tratar y aumentando considerablemente el reciclado y la reutilización sin riesgos a nivel mundial</t>
  </si>
  <si>
    <t>De aquí a 2030,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</t>
  </si>
  <si>
    <t>De aquí a 2030, implementar la gestión integrada de los recursos hídricos a todos los niveles, incluso mediante la cooperación transfronteriza, según proceda</t>
  </si>
  <si>
    <t>De aquí a 2030, garantizar el acceso universal a servicios energéticos asequibles, fiables y modernos</t>
  </si>
  <si>
    <t>De aquí a 2030, aumentar considerablemente la proporción de energía renovable en el conjunto de fuentes energéticas</t>
  </si>
  <si>
    <t>De aquí a 2030, duplicar la tasa mundial de mejora de la eficiencia energética</t>
  </si>
  <si>
    <t>De aquí a 2030, ampliar la infraestructura y mejorar la tecnología para prestar servicios energéticos modernos y sostenibles para todos en los países en desarrollo, en particular los países menos adelantados, los pequeños Estados insulares en desarrollo y los países en desarrollo sin litoral, en consonancia con sus respectivos programas de apoyo</t>
  </si>
  <si>
    <t>Mantener el crecimiento económico per cápita de conformidad con las circunstancias nacionales y, en particular, un crecimiento del producto interno bruto de al menos el 7% anual en los países menos adelantados</t>
  </si>
  <si>
    <t>Lograr niveles más elevados de productividad económica mediante la diversificación, la modernización tecnológica y la innovación, entre otras cosas centrándose en los sectores con gran valor añadido y un uso intensivo de la mano de obra</t>
  </si>
  <si>
    <t>Promover políticas orientadas al desarrollo que apoyen las actividades productivas, la creación de puestos de trabajo decentes, el emprendimiento, la creatividad y la innovación, y fomentar la formalización y el crecimiento de las microempresas y las pequeñas y medianas empresas, incluso mediante el acceso a servicios financieros</t>
  </si>
  <si>
    <t>Mejorar progresivamente, de aquí a 2030, la producción y el consumo eficientes de los recursos mundiales y procurar desvincular el crecimiento económico de la degradación del medio ambiente, conforme al Marco Decenal de Programas sobre Modalidades de Consumo y Producción Sostenibles, empezando por los países desarrollados</t>
  </si>
  <si>
    <t>De aquí a 2030, lograr el empleo pleno y productivo y el trabajo decente para todas las mujeres y los hombres, incluidos los jóvenes y las personas con discapacidad, así como la igualdad de remuneración por trabajo de igual valor</t>
  </si>
  <si>
    <t>De aquí a 2020, reducir considerablemente la proporción de jóvenes que no están empleados y no cursan estudios ni reciben capacitación</t>
  </si>
  <si>
    <t>Adoptar medidas inmediatas y eficaces para erradicar el trabajo forzoso, poner fin a las formas contemporáneas de esclavitud y la trata de personas y asegurar la prohibición y eliminación de las peores formas de trabajo infantil, incluidos el reclutamiento y la utilización de niños soldados, y, de aquí a 2025, poner fin al trabajo infantil en todas sus formas</t>
  </si>
  <si>
    <t>Proteger los derechos laborales y promover un entorno de trabajo seguro y sin riesgos para todos los trabajadores, incluidos los trabajadores migrantes, en particular las mujeres migrantes y las personas con empleos precarios</t>
  </si>
  <si>
    <t>De aquí a 2030, elaborar y poner en práctica políticas encaminadas a promover un turismo sostenible que cree puestos de trabajo y promueva la cultura y los productos locales</t>
  </si>
  <si>
    <t>Fortalecer la capacidad de las instituciones financieras nacionales para fomentar y ampliar el acceso a los servicios bancarios, financieros y de seguros para todos</t>
  </si>
  <si>
    <t>Industriainnovacióneinfraestructura</t>
  </si>
  <si>
    <t>Aumentar significativamente el acceso a la tecnología de la información y las comunicaciones y esforzarse por proporcionar acceso universal y asequible a Internet en los países menos adelantados de aquí a 2020</t>
  </si>
  <si>
    <t>Desarrollar infraestructuras fiables, sostenibles, resilientes y de calidad, incluidas infraestructuras regionales y transfronterizas, para apoyar el desarrollo económico y el bienestar humano, haciendo especial hincapié en el acceso asequible y equitativo para todos</t>
  </si>
  <si>
    <t>Promover una industrialización inclusiva y sostenible y, de aquí a 2030, aumentar significativamente la contribución de la industria al empleo y al producto interno bruto, de acuerdo con las circunstancias nacionales, y duplicar esa contribución en los países menos adelantados</t>
  </si>
  <si>
    <t>De aquí a 2030, modernizar la infraestructura y reconvertir las industrias para que sean sostenibles, utilizando los recursos con mayor eficacia y promoviendo la adopción de tecnologías y procesos industriales limpios y ambientalmente racionales, y logrando que todos los países tomen medidas de acuerdo con sus capacidades respectivas</t>
  </si>
  <si>
    <t>Aumentar la investigación científica y mejorar la capacidad tecnológica de los sectores industriales de todos los países, en particular los países en desarrollo, entre otras cosas fomentando la innovación y aumentando considerablemente, de aquí a 2030, el número de personas que trabajan en investigación y desarrollo por millón de habitantes y los gastos de los sectores público y privado en investigación y desarrollo</t>
  </si>
  <si>
    <t>Apoyar el desarrollo de tecnologías, la investigación y la innovación nacionales en los países en desarrollo, incluso garantizando un entorno normativo propicio a la diversificación industrial y la adición de valor a los productos básicos, entre otras cosas</t>
  </si>
  <si>
    <t>De aquí a 2030, lograr progresivamente y mantener el crecimiento de los ingresos del 40% más pobre de la población a una tasa superior a la media nacional</t>
  </si>
  <si>
    <t>De aquí a 2030, potenciar y promover la inclusión social, económica y política de todas las personas, independientemente de su edad, sexo, discapacidad, raza, etnia, origen, religión o situación económica u otra condición</t>
  </si>
  <si>
    <t>Adoptar políticas, especialmente fiscales, salariales y de protección social, y lograr progresivamente una mayor igualdad</t>
  </si>
  <si>
    <t>De aquí a 2030, asegurar el acceso de todas las personas a viviendas y servicios básicos adecuados, seguros y asequibles y mejorar los barrios marginales</t>
  </si>
  <si>
    <t>Redoblar los esfuerzos para proteger y salvaguardar el patrimonio cultural y natural del mundo</t>
  </si>
  <si>
    <t>De aquí a 2030, reducir significativamente el número de muertes causadas por los desastres, incluidos los relacionados con el agua, y de personas afectadas por ellos, y reducir considerablemente las pérdidas económicas directas provocadas por los desastres en comparación con el producto interno bruto mundial, haciendo especial hincapié en la protección de los pobres y las personas en situaciones de vulnerabilidad</t>
  </si>
  <si>
    <t>De aquí a 2030, reducir el impacto ambiental negativo per cápita de las ciudades, incluso prestando especial atención a la calidad del aire y la gestión de los desechos municipales y de otro tipo</t>
  </si>
  <si>
    <t>De aquí a 2030, proporcionar acceso universal a zonas verdes y espacios públicos seguros, inclusivos y accesibles, en particular para las mujeres y los niños, las personas de edad y las personas con discapacidad</t>
  </si>
  <si>
    <t>De aquí a 2020, aumentar considerablemente el número de ciudades y asentamientos humanos que adoptan e implementan políticas y planes integrados para promover la inclusión, el uso eficiente de los recursos, la mitigación del cambio climático y la adaptación a él y la resiliencia ante los desastres, y desarrollar y poner en práctica, en consonancia con el Marco de Sendai para la Reducción del Riesgo de Desastres 2015-2030, la gestión integral de los riesgos de desastre a todos los niveles</t>
  </si>
  <si>
    <t>De aquí a 2030, reducir considerablemente la generación de desechos mediante actividades de prevención, reducción, reciclado y reutilización</t>
  </si>
  <si>
    <t>De aquí a 2030, reducir a la mitad el desperdicio de alimentos per cápita mundial en la venta al por menor y a nivel de los consumidores y reducir las pérdidas de alimentos en las cadenas de producción y suministro, incluidas las pérdidas posteriores a la cosecha</t>
  </si>
  <si>
    <t>De aquí a 2020, lograr la gestión ecológicamente racional de los productos químicos y de todos los desechos a lo largo de su ciclo de vida, de conformidad con los marcos internacionales convenidos, y reducir significativamente su liberación a la atmósfera, el agua y el suelo a fin de minimizar sus efectos adversos en la salud humana y el medio ambiente</t>
  </si>
  <si>
    <t>Alentar a las empresas, en especial las grandes empresas y las empresas transnacionales, a que adopten prácticas sostenibles e incorporen información sobre la sostenibilidad en su ciclo de presentación de informes</t>
  </si>
  <si>
    <t>Elaborar y aplicar instrumentos para vigilar los efectos en el desarrollo sostenible, a fin de lograr un turismo sostenible que cree puestos de trabajo y promueva la cultura y los productos locales</t>
  </si>
  <si>
    <t>Fortalecer la resiliencia y la capacidad de adaptación a los riesgos relacionados con el clima y los desastres naturales en todos los países</t>
  </si>
  <si>
    <t>Incorporar medidas relativas al cambio climático en las políticas, estrategias y planes nacionales</t>
  </si>
  <si>
    <t>De aquí a 2020, conservar al menos el 10% de las zonas costeras y marinas, de conformidad con las leyes nacionales y el derecho internacional y sobre la base de la mejor información científica disponible</t>
  </si>
  <si>
    <t>De aquí a 2025, prevenir y reducir significativamente la contaminación marina de todo tipo, en particular la producida por actividades realizadas en tierra, incluidos los detritos marinos y la polución por nutrientes</t>
  </si>
  <si>
    <t>De aquí a 2020, asegurar la conservación, el restablecimiento y el uso sostenible de los ecosistemas terrestres y los ecosistemas interiores de agua dulce y sus servicios, en particular los bosques, los humedales, las montañas y las zonas áridas, en consonancia con las obligaciones contraídas en virtud de acuerdos internacionales</t>
  </si>
  <si>
    <t>Adoptar medidas urgentes y significativas para reducir la degradación de los hábitats naturales, detener la pérdida de la diversidad biológica y, para 2020, proteger las especies amenazadas y evitar su extinción</t>
  </si>
  <si>
    <t>Reducir significativamente todas las formas de violencia y las correspondientes tasas de mortalidad en todo el mundo</t>
  </si>
  <si>
    <t>Promover el estado de derecho en los planos nacional e internacional y garantizar la igualdad en el acceso a la justicia para todos</t>
  </si>
  <si>
    <t>Garantizar el acceso público a la información y proteger las libertades fundamentales, de conformidad con las leyes nacionales y los acuerdos internacionales</t>
  </si>
  <si>
    <t>Fortalecer las instituciones nacionales pertinentes, incluso mediante la cooperación internacional, con miras a crear capacidad a todos los niveles, en particular en los países en desarrollo, para prevenir la violencia y combatir el terrorismo y la delincuencia</t>
  </si>
  <si>
    <t xml:space="preserve">Objetivo General de la Política Pública: Fortalecer el Ecosistema Regional de Ciencia, Tecnología e Innovación para lograr insertar a Bogotá, dentro de las denominadas Sociedades de Conocimiento, como una ciudad-región competitiva, sostenible, innovadora e integradora con base en su capacidad para crear valor por medio de la generación y aplicación de conocimiento. </t>
  </si>
  <si>
    <t>1057, 1005, 1072</t>
  </si>
  <si>
    <t>1057, 1040</t>
  </si>
  <si>
    <t>Funcionamiento</t>
  </si>
  <si>
    <t xml:space="preserve">No aplica </t>
  </si>
  <si>
    <t>Aumentar significativamente el acceso a la tecnología de la información y las comunicaciones y esforzarse por proporcionar acceso universal y asequible a Internet en los países menos adelantados de aquí a 2021</t>
  </si>
  <si>
    <t>Aumentar significativamente el acceso a la tecnología de la información y las comunicaciones y esforzarse por proporcionar acceso universal y asequible a Internet en los países menos adelantados de aquí a 2022</t>
  </si>
  <si>
    <t>Aumentar significativamente el acceso a la tecnología de la información y las comunicaciones y esforzarse por proporcionar acceso universal y asequible a Internet en los países menos adelantados de aquí a 2023</t>
  </si>
  <si>
    <t xml:space="preserve">Aumentar la investigación científica y mejorar la capacidad tecnológica de los sectores industriales de todos los países, en particular los países en desarrollo, entre otras cosas formentando la innovación y aumentando considerablemente, de aquí a 2030, el número de personas que trabajan en investigación y desarrollo por millón de habitantes y los gastos de los sectores público y privado en investigación y desarrollo </t>
  </si>
  <si>
    <t>2. Potenciar la innovación empresarial y la competitividad de las cadenas de producción</t>
  </si>
  <si>
    <t>POLÍTICA PÚBLICA DE CIENCIA, TECNOLOGÍA E INNOVACIÓN PARA EL DISTRITO CAPITAL, 2019-2038</t>
  </si>
  <si>
    <t>Poblacional / Género</t>
  </si>
  <si>
    <t xml:space="preserve">  
2.2  El emprendimiento en la ciudad en sus diferentes fases incrementa el uso y aprovechamiento de la CT+I, por medio de la oferta de servicios del ecosistema. 
</t>
  </si>
  <si>
    <t xml:space="preserve">2.2.1. Herramientas, capacidades y servicios para el uso y aprovechamiento de la CT+I encaminadas al fortalecimiento de emprendimientos en sus fases de ideación, desarrollo, operación, crecimiento y consolidación </t>
  </si>
  <si>
    <t xml:space="preserve">2.2  El emprendimiento en la ciudad en sus diferentes fases incrementa el uso y aprovechamiento de la CT+I, por medio de la oferta de servicios del ecosistema. </t>
  </si>
  <si>
    <t>Porcentaje de emprendimientos en sus fases de ideación, desarrollo, operación, crecimiento y consolidación fortalecidas para el uso y aprovechamiento de la CT+I</t>
  </si>
  <si>
    <t>Medición bianual del Indice de Innovación Pública de Bogotá (IIP)</t>
  </si>
  <si>
    <t>Sumatoria de aplicaciones del IIP en Bogotá</t>
  </si>
  <si>
    <t>inversion</t>
  </si>
  <si>
    <t>inversión</t>
  </si>
  <si>
    <t xml:space="preserve">3.2.5 Centro de excelencia BogDATA </t>
  </si>
  <si>
    <t>3.2.6 Centro de Infraestructura Compartida BogDATA</t>
  </si>
  <si>
    <t>3.2.7 Centro de servicios compartidos BogDATA</t>
  </si>
  <si>
    <t xml:space="preserve">3.2.8 Modelo de arquitectura distrital </t>
  </si>
  <si>
    <t>(Sumatoria de las entidades vinculadas al centro de excelencia del ERP / Total de entidades cabezas de sector)*100</t>
  </si>
  <si>
    <t>Porcentaje de avance en la estructuración del centro de infraestructura compartida</t>
  </si>
  <si>
    <t>(Sumatoria de las entidades vinculadas al centro de infraestructura compartida del ERP / Total de entidades cabezas de sector)*100</t>
  </si>
  <si>
    <t>Porcentaje de avance en la estructuración del centro de servicios compartidos</t>
  </si>
  <si>
    <t>(Sumatoria de las entidades vinculadas al centro de servicios compartidos del ERP / Total de entidades cabezas de sector)*100</t>
  </si>
  <si>
    <t>Cantidad de estudios de caracterización y establecimiento del modelo de arquitectura distrital</t>
  </si>
  <si>
    <t>Sumatoria de los estudios realizados para establecer el modelo de arquitectura distrtal</t>
  </si>
  <si>
    <t xml:space="preserve">Constante </t>
  </si>
  <si>
    <t xml:space="preserve">NO </t>
  </si>
  <si>
    <t xml:space="preserve">SI </t>
  </si>
  <si>
    <t xml:space="preserve">N/A </t>
  </si>
  <si>
    <t xml:space="preserve">Secretaría General </t>
  </si>
  <si>
    <t>Alta Consejería Distrital de TIC</t>
  </si>
  <si>
    <t xml:space="preserve">Subsecretaría de Información </t>
  </si>
  <si>
    <t>3.2.9 Medición bianual del Indice de Innovación Pública de Bogotá (IIP)</t>
  </si>
  <si>
    <t>Índice de Innovación Pública de Bogotá</t>
  </si>
  <si>
    <t>Sumatoria de componentes del ínndice de Innovación Pública de Bogotá</t>
  </si>
  <si>
    <t>3.3. Mejoramiento de la transferencia de conocimiento a nivel Distrital</t>
  </si>
  <si>
    <t>3.3.1 Sistema Estadístico Distrital</t>
  </si>
  <si>
    <t>Número de entidades monitoreadas en el proceso de implementación tecnológica (roll out) del ERP distrital que se encuentran previstas en el CONPES de transparencia</t>
  </si>
  <si>
    <t>Número de asesorías brindadas a ciudadanos para el abordaje de problemas comunitarios en los que se aporta en su mejor comprensión.</t>
  </si>
  <si>
    <t>Sumatoria deasesorías brindadas para abordar problemas comunitarios en los que se aporta una mejor comprensión.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</si>
</sst>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[$$-2C0A]\ #,##0"/>
    <numFmt numFmtId="166" formatCode="[$$-2C0A]\ #,##0;[$$-2C0A]\ \-#,##0"/>
    <numFmt numFmtId="167" formatCode="[$$-240A]#,##0"/>
    <numFmt numFmtId="168" formatCode="&quot;$&quot;#,##0"/>
    <numFmt numFmtId="169" formatCode="0.0"/>
    <numFmt numFmtId="170" formatCode="_-&quot;$&quot;* #,##0_-;\-&quot;$&quot;* #,##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u/>
      <sz val="10"/>
      <color indexed="12"/>
      <name val="Arial"/>
      <family val="2"/>
    </font>
    <font>
      <u/>
      <sz val="11"/>
      <name val="Arial Narrow"/>
      <family val="2"/>
    </font>
    <font>
      <u/>
      <sz val="11"/>
      <color indexed="12"/>
      <name val="Arial Narrow"/>
      <family val="2"/>
    </font>
    <font>
      <sz val="11"/>
      <color rgb="FF000000"/>
      <name val="Arial Narrow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152">
    <xf numFmtId="0" fontId="0" fillId="0" borderId="0" xfId="0"/>
    <xf numFmtId="0" fontId="4" fillId="0" borderId="0" xfId="0" applyFont="1"/>
    <xf numFmtId="0" fontId="6" fillId="0" borderId="1" xfId="6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6" fillId="2" borderId="1" xfId="6" applyFont="1" applyFill="1" applyBorder="1" applyAlignment="1">
      <alignment vertical="center"/>
    </xf>
    <xf numFmtId="0" fontId="7" fillId="2" borderId="1" xfId="6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164" fontId="7" fillId="6" borderId="1" xfId="4" applyNumberFormat="1" applyFont="1" applyFill="1" applyBorder="1" applyAlignment="1">
      <alignment horizontal="left" vertical="center"/>
    </xf>
    <xf numFmtId="0" fontId="7" fillId="6" borderId="1" xfId="6" applyFont="1" applyFill="1" applyBorder="1" applyAlignment="1">
      <alignment horizontal="left" vertical="center"/>
    </xf>
    <xf numFmtId="0" fontId="7" fillId="6" borderId="1" xfId="6" applyFont="1" applyFill="1" applyBorder="1" applyAlignment="1">
      <alignment horizontal="center" vertical="center"/>
    </xf>
    <xf numFmtId="0" fontId="7" fillId="6" borderId="1" xfId="6" applyFont="1" applyFill="1" applyBorder="1" applyAlignment="1">
      <alignment horizontal="center" vertical="center" wrapText="1"/>
    </xf>
    <xf numFmtId="10" fontId="7" fillId="6" borderId="1" xfId="6" applyNumberFormat="1" applyFont="1" applyFill="1" applyBorder="1" applyAlignment="1">
      <alignment horizontal="center" vertical="center" wrapText="1"/>
    </xf>
    <xf numFmtId="10" fontId="7" fillId="6" borderId="1" xfId="4" applyNumberFormat="1" applyFont="1" applyFill="1" applyBorder="1" applyAlignment="1">
      <alignment horizontal="center" vertical="center" wrapText="1"/>
    </xf>
    <xf numFmtId="9" fontId="7" fillId="6" borderId="1" xfId="6" applyNumberFormat="1" applyFont="1" applyFill="1" applyBorder="1" applyAlignment="1">
      <alignment horizontal="center" vertical="center" wrapText="1"/>
    </xf>
    <xf numFmtId="164" fontId="7" fillId="6" borderId="1" xfId="4" applyNumberFormat="1" applyFont="1" applyFill="1" applyBorder="1" applyAlignment="1">
      <alignment horizontal="left" vertical="center" wrapText="1"/>
    </xf>
    <xf numFmtId="0" fontId="4" fillId="6" borderId="1" xfId="6" applyFont="1" applyFill="1" applyBorder="1" applyAlignment="1">
      <alignment horizontal="center" vertical="center" wrapText="1"/>
    </xf>
    <xf numFmtId="165" fontId="7" fillId="6" borderId="1" xfId="6" applyNumberFormat="1" applyFont="1" applyFill="1" applyBorder="1" applyAlignment="1">
      <alignment horizontal="center" vertical="center" wrapText="1"/>
    </xf>
    <xf numFmtId="167" fontId="7" fillId="6" borderId="1" xfId="6" applyNumberFormat="1" applyFont="1" applyFill="1" applyBorder="1" applyAlignment="1">
      <alignment horizontal="center" vertical="center" wrapText="1"/>
    </xf>
    <xf numFmtId="168" fontId="7" fillId="6" borderId="1" xfId="6" applyNumberFormat="1" applyFont="1" applyFill="1" applyBorder="1" applyAlignment="1">
      <alignment horizontal="center" vertical="center" wrapText="1"/>
    </xf>
    <xf numFmtId="166" fontId="7" fillId="6" borderId="1" xfId="6" applyNumberFormat="1" applyFont="1" applyFill="1" applyBorder="1" applyAlignment="1">
      <alignment horizontal="center" vertical="center" wrapText="1"/>
    </xf>
    <xf numFmtId="0" fontId="9" fillId="6" borderId="1" xfId="5" applyFont="1" applyFill="1" applyBorder="1" applyAlignment="1" applyProtection="1">
      <alignment horizontal="center" vertical="center" wrapText="1"/>
    </xf>
    <xf numFmtId="0" fontId="7" fillId="6" borderId="0" xfId="0" applyFont="1" applyFill="1"/>
    <xf numFmtId="1" fontId="7" fillId="6" borderId="1" xfId="6" applyNumberFormat="1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vertical="center"/>
    </xf>
    <xf numFmtId="1" fontId="7" fillId="6" borderId="1" xfId="6" applyNumberFormat="1" applyFont="1" applyFill="1" applyBorder="1" applyAlignment="1">
      <alignment horizontal="center" vertical="center" wrapText="1"/>
    </xf>
    <xf numFmtId="165" fontId="7" fillId="6" borderId="1" xfId="2" applyNumberFormat="1" applyFont="1" applyFill="1" applyBorder="1" applyAlignment="1">
      <alignment horizontal="center" vertical="center" wrapText="1"/>
    </xf>
    <xf numFmtId="167" fontId="7" fillId="6" borderId="1" xfId="2" applyNumberFormat="1" applyFont="1" applyFill="1" applyBorder="1" applyAlignment="1">
      <alignment horizontal="center" vertical="center" wrapText="1"/>
    </xf>
    <xf numFmtId="0" fontId="4" fillId="6" borderId="0" xfId="0" applyFont="1" applyFill="1"/>
    <xf numFmtId="0" fontId="10" fillId="6" borderId="1" xfId="5" applyFont="1" applyFill="1" applyBorder="1" applyAlignment="1" applyProtection="1">
      <alignment horizontal="center" vertical="center" wrapText="1"/>
    </xf>
    <xf numFmtId="0" fontId="7" fillId="7" borderId="1" xfId="6" applyFont="1" applyFill="1" applyBorder="1" applyAlignment="1">
      <alignment horizontal="left" vertical="center" wrapText="1"/>
    </xf>
    <xf numFmtId="1" fontId="7" fillId="7" borderId="1" xfId="6" applyNumberFormat="1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7" fillId="7" borderId="1" xfId="6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6" applyFont="1" applyFill="1" applyBorder="1" applyAlignment="1">
      <alignment horizontal="center" vertical="center" wrapText="1"/>
    </xf>
    <xf numFmtId="168" fontId="7" fillId="7" borderId="1" xfId="6" applyNumberFormat="1" applyFont="1" applyFill="1" applyBorder="1" applyAlignment="1">
      <alignment horizontal="center" vertical="center" wrapText="1"/>
    </xf>
    <xf numFmtId="0" fontId="7" fillId="7" borderId="1" xfId="6" applyFont="1" applyFill="1" applyBorder="1" applyAlignment="1">
      <alignment horizontal="center" vertical="center"/>
    </xf>
    <xf numFmtId="0" fontId="4" fillId="7" borderId="0" xfId="0" applyFont="1" applyFill="1"/>
    <xf numFmtId="0" fontId="11" fillId="7" borderId="1" xfId="0" applyFont="1" applyFill="1" applyBorder="1" applyAlignment="1">
      <alignment horizontal="center" vertical="center" wrapText="1"/>
    </xf>
    <xf numFmtId="9" fontId="11" fillId="7" borderId="1" xfId="0" applyNumberFormat="1" applyFont="1" applyFill="1" applyBorder="1" applyAlignment="1">
      <alignment horizontal="center" vertical="center" wrapText="1"/>
    </xf>
    <xf numFmtId="9" fontId="7" fillId="7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 wrapText="1"/>
    </xf>
    <xf numFmtId="1" fontId="7" fillId="8" borderId="1" xfId="6" applyNumberFormat="1" applyFont="1" applyFill="1" applyBorder="1" applyAlignment="1">
      <alignment horizontal="left" vertical="center" wrapText="1"/>
    </xf>
    <xf numFmtId="0" fontId="7" fillId="8" borderId="1" xfId="6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7" fillId="8" borderId="1" xfId="6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9" fontId="11" fillId="8" borderId="1" xfId="0" applyNumberFormat="1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center" vertical="center"/>
    </xf>
    <xf numFmtId="166" fontId="7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68" fontId="7" fillId="8" borderId="1" xfId="0" applyNumberFormat="1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/>
    </xf>
    <xf numFmtId="168" fontId="9" fillId="8" borderId="1" xfId="0" applyNumberFormat="1" applyFont="1" applyFill="1" applyBorder="1" applyAlignment="1">
      <alignment vertical="center" wrapText="1"/>
    </xf>
    <xf numFmtId="0" fontId="7" fillId="8" borderId="1" xfId="6" applyFont="1" applyFill="1" applyBorder="1" applyAlignment="1">
      <alignment horizontal="center" vertical="center"/>
    </xf>
    <xf numFmtId="0" fontId="4" fillId="8" borderId="0" xfId="0" applyFont="1" applyFill="1"/>
    <xf numFmtId="3" fontId="7" fillId="8" borderId="1" xfId="0" applyNumberFormat="1" applyFont="1" applyFill="1" applyBorder="1" applyAlignment="1">
      <alignment horizontal="center" vertical="center"/>
    </xf>
    <xf numFmtId="165" fontId="7" fillId="8" borderId="1" xfId="0" applyNumberFormat="1" applyFont="1" applyFill="1" applyBorder="1" applyAlignment="1">
      <alignment horizontal="center" vertical="center" wrapText="1"/>
    </xf>
    <xf numFmtId="0" fontId="7" fillId="8" borderId="1" xfId="1" applyNumberFormat="1" applyFont="1" applyFill="1" applyBorder="1" applyAlignment="1">
      <alignment horizontal="center" vertical="center" wrapText="1"/>
    </xf>
    <xf numFmtId="166" fontId="7" fillId="8" borderId="1" xfId="0" applyNumberFormat="1" applyFont="1" applyFill="1" applyBorder="1" applyAlignment="1">
      <alignment horizontal="center" vertical="center" wrapText="1"/>
    </xf>
    <xf numFmtId="167" fontId="7" fillId="8" borderId="1" xfId="0" applyNumberFormat="1" applyFont="1" applyFill="1" applyBorder="1" applyAlignment="1">
      <alignment horizontal="center" vertical="center" wrapText="1"/>
    </xf>
    <xf numFmtId="0" fontId="7" fillId="8" borderId="1" xfId="3" applyNumberFormat="1" applyFont="1" applyFill="1" applyBorder="1" applyAlignment="1">
      <alignment horizontal="center" vertical="center" wrapText="1"/>
    </xf>
    <xf numFmtId="2" fontId="7" fillId="8" borderId="1" xfId="0" applyNumberFormat="1" applyFont="1" applyFill="1" applyBorder="1" applyAlignment="1">
      <alignment horizontal="center" vertical="center" wrapText="1"/>
    </xf>
    <xf numFmtId="169" fontId="7" fillId="8" borderId="1" xfId="0" applyNumberFormat="1" applyFont="1" applyFill="1" applyBorder="1" applyAlignment="1">
      <alignment horizontal="center" vertical="center"/>
    </xf>
    <xf numFmtId="9" fontId="11" fillId="8" borderId="1" xfId="4" applyFont="1" applyFill="1" applyBorder="1" applyAlignment="1">
      <alignment horizontal="center" vertical="center" wrapText="1"/>
    </xf>
    <xf numFmtId="9" fontId="11" fillId="8" borderId="1" xfId="0" applyNumberFormat="1" applyFont="1" applyFill="1" applyBorder="1" applyAlignment="1">
      <alignment horizontal="center" vertical="center" wrapText="1"/>
    </xf>
    <xf numFmtId="167" fontId="7" fillId="8" borderId="1" xfId="0" applyNumberFormat="1" applyFont="1" applyFill="1" applyBorder="1" applyAlignment="1">
      <alignment horizontal="center" vertical="center"/>
    </xf>
    <xf numFmtId="0" fontId="9" fillId="8" borderId="1" xfId="5" applyFont="1" applyFill="1" applyBorder="1" applyAlignment="1" applyProtection="1">
      <alignment horizontal="center" vertical="center" wrapText="1"/>
    </xf>
    <xf numFmtId="0" fontId="4" fillId="8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0" fillId="9" borderId="0" xfId="0" applyFill="1"/>
    <xf numFmtId="0" fontId="0" fillId="2" borderId="0" xfId="0" applyFill="1"/>
    <xf numFmtId="0" fontId="0" fillId="6" borderId="0" xfId="0" applyFill="1"/>
    <xf numFmtId="0" fontId="0" fillId="8" borderId="0" xfId="0" applyFill="1"/>
    <xf numFmtId="0" fontId="0" fillId="3" borderId="0" xfId="0" applyFill="1"/>
    <xf numFmtId="0" fontId="0" fillId="10" borderId="0" xfId="0" applyFill="1"/>
    <xf numFmtId="0" fontId="0" fillId="11" borderId="0" xfId="0" applyFill="1"/>
    <xf numFmtId="0" fontId="7" fillId="6" borderId="1" xfId="6" applyFont="1" applyFill="1" applyBorder="1" applyAlignment="1">
      <alignment vertical="top" wrapText="1"/>
    </xf>
    <xf numFmtId="0" fontId="7" fillId="7" borderId="1" xfId="6" applyFont="1" applyFill="1" applyBorder="1" applyAlignment="1">
      <alignment vertical="top" wrapText="1"/>
    </xf>
    <xf numFmtId="0" fontId="7" fillId="8" borderId="1" xfId="6" applyFont="1" applyFill="1" applyBorder="1" applyAlignment="1">
      <alignment vertical="center" wrapText="1"/>
    </xf>
    <xf numFmtId="0" fontId="7" fillId="7" borderId="1" xfId="6" applyFont="1" applyFill="1" applyBorder="1" applyAlignment="1">
      <alignment vertical="center" wrapText="1"/>
    </xf>
    <xf numFmtId="170" fontId="4" fillId="0" borderId="0" xfId="3" applyNumberFormat="1" applyFont="1" applyAlignment="1">
      <alignment horizontal="center"/>
    </xf>
    <xf numFmtId="164" fontId="7" fillId="7" borderId="1" xfId="4" applyNumberFormat="1" applyFont="1" applyFill="1" applyBorder="1" applyAlignment="1">
      <alignment horizontal="left" vertical="center"/>
    </xf>
    <xf numFmtId="164" fontId="7" fillId="8" borderId="1" xfId="4" applyNumberFormat="1" applyFont="1" applyFill="1" applyBorder="1" applyAlignment="1">
      <alignment horizontal="left" vertical="center"/>
    </xf>
    <xf numFmtId="2" fontId="4" fillId="0" borderId="0" xfId="0" applyNumberFormat="1" applyFont="1"/>
    <xf numFmtId="169" fontId="4" fillId="0" borderId="0" xfId="0" applyNumberFormat="1" applyFont="1"/>
    <xf numFmtId="164" fontId="7" fillId="6" borderId="1" xfId="6" applyNumberFormat="1" applyFont="1" applyFill="1" applyBorder="1" applyAlignment="1">
      <alignment horizontal="left" vertical="center"/>
    </xf>
    <xf numFmtId="164" fontId="7" fillId="7" borderId="1" xfId="6" applyNumberFormat="1" applyFont="1" applyFill="1" applyBorder="1" applyAlignment="1">
      <alignment horizontal="left" vertical="center"/>
    </xf>
    <xf numFmtId="164" fontId="7" fillId="8" borderId="1" xfId="6" applyNumberFormat="1" applyFont="1" applyFill="1" applyBorder="1" applyAlignment="1">
      <alignment horizontal="left" vertical="center"/>
    </xf>
    <xf numFmtId="164" fontId="7" fillId="7" borderId="1" xfId="4" applyNumberFormat="1" applyFont="1" applyFill="1" applyBorder="1" applyAlignment="1">
      <alignment horizontal="left" vertical="center" wrapText="1"/>
    </xf>
    <xf numFmtId="164" fontId="7" fillId="8" borderId="1" xfId="4" applyNumberFormat="1" applyFont="1" applyFill="1" applyBorder="1" applyAlignment="1">
      <alignment horizontal="left" vertical="center" wrapText="1"/>
    </xf>
    <xf numFmtId="0" fontId="7" fillId="0" borderId="1" xfId="6" applyFont="1" applyBorder="1" applyAlignment="1">
      <alignment horizontal="left" vertical="center"/>
    </xf>
    <xf numFmtId="0" fontId="7" fillId="2" borderId="1" xfId="6" applyFont="1" applyFill="1" applyBorder="1" applyAlignment="1">
      <alignment horizontal="left" vertical="center"/>
    </xf>
    <xf numFmtId="0" fontId="7" fillId="0" borderId="1" xfId="6" applyFont="1" applyBorder="1" applyAlignment="1">
      <alignment horizontal="center" vertical="center"/>
    </xf>
    <xf numFmtId="0" fontId="7" fillId="2" borderId="1" xfId="6" applyFont="1" applyFill="1" applyBorder="1" applyAlignment="1">
      <alignment horizontal="center" vertical="center"/>
    </xf>
    <xf numFmtId="0" fontId="6" fillId="3" borderId="1" xfId="6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vertical="center"/>
    </xf>
    <xf numFmtId="0" fontId="7" fillId="2" borderId="1" xfId="6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41" fontId="11" fillId="8" borderId="1" xfId="2" applyFont="1" applyFill="1" applyBorder="1" applyAlignment="1">
      <alignment horizontal="center" vertical="center" wrapText="1"/>
    </xf>
    <xf numFmtId="41" fontId="4" fillId="8" borderId="1" xfId="2" applyFont="1" applyFill="1" applyBorder="1" applyAlignment="1">
      <alignment vertical="center"/>
    </xf>
    <xf numFmtId="0" fontId="4" fillId="8" borderId="1" xfId="0" applyFont="1" applyFill="1" applyBorder="1" applyAlignment="1">
      <alignment vertical="center" wrapText="1"/>
    </xf>
    <xf numFmtId="9" fontId="7" fillId="8" borderId="1" xfId="4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8" fontId="7" fillId="8" borderId="2" xfId="0" applyNumberFormat="1" applyFont="1" applyFill="1" applyBorder="1" applyAlignment="1">
      <alignment horizontal="center" vertical="center" wrapText="1"/>
    </xf>
    <xf numFmtId="168" fontId="7" fillId="8" borderId="3" xfId="0" applyNumberFormat="1" applyFont="1" applyFill="1" applyBorder="1" applyAlignment="1">
      <alignment horizontal="center" vertical="center" wrapText="1"/>
    </xf>
    <xf numFmtId="168" fontId="7" fillId="8" borderId="4" xfId="0" applyNumberFormat="1" applyFont="1" applyFill="1" applyBorder="1" applyAlignment="1">
      <alignment horizontal="center" vertical="center" wrapText="1"/>
    </xf>
    <xf numFmtId="166" fontId="7" fillId="8" borderId="2" xfId="0" applyNumberFormat="1" applyFont="1" applyFill="1" applyBorder="1" applyAlignment="1">
      <alignment horizontal="center" vertical="center" wrapText="1"/>
    </xf>
    <xf numFmtId="166" fontId="7" fillId="8" borderId="3" xfId="0" applyNumberFormat="1" applyFont="1" applyFill="1" applyBorder="1" applyAlignment="1">
      <alignment horizontal="center" vertical="center" wrapText="1"/>
    </xf>
    <xf numFmtId="166" fontId="7" fillId="8" borderId="4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6" fillId="3" borderId="1" xfId="6" applyFont="1" applyFill="1" applyBorder="1" applyAlignment="1">
      <alignment horizontal="center" vertical="center" wrapText="1"/>
    </xf>
    <xf numFmtId="165" fontId="7" fillId="8" borderId="2" xfId="0" applyNumberFormat="1" applyFont="1" applyFill="1" applyBorder="1" applyAlignment="1">
      <alignment horizontal="center" vertical="center" wrapText="1"/>
    </xf>
    <xf numFmtId="165" fontId="7" fillId="8" borderId="3" xfId="0" applyNumberFormat="1" applyFont="1" applyFill="1" applyBorder="1" applyAlignment="1">
      <alignment horizontal="center" vertical="center" wrapText="1"/>
    </xf>
    <xf numFmtId="165" fontId="7" fillId="8" borderId="4" xfId="0" applyNumberFormat="1" applyFont="1" applyFill="1" applyBorder="1" applyAlignment="1">
      <alignment horizontal="center" vertical="center" wrapText="1"/>
    </xf>
    <xf numFmtId="0" fontId="7" fillId="8" borderId="2" xfId="1" applyNumberFormat="1" applyFont="1" applyFill="1" applyBorder="1" applyAlignment="1">
      <alignment horizontal="center" vertical="center" wrapText="1"/>
    </xf>
    <xf numFmtId="0" fontId="7" fillId="8" borderId="3" xfId="1" applyNumberFormat="1" applyFont="1" applyFill="1" applyBorder="1" applyAlignment="1">
      <alignment horizontal="center" vertical="center" wrapText="1"/>
    </xf>
    <xf numFmtId="0" fontId="7" fillId="8" borderId="4" xfId="1" applyNumberFormat="1" applyFont="1" applyFill="1" applyBorder="1" applyAlignment="1">
      <alignment horizontal="center" vertical="center" wrapText="1"/>
    </xf>
    <xf numFmtId="167" fontId="7" fillId="8" borderId="2" xfId="0" applyNumberFormat="1" applyFont="1" applyFill="1" applyBorder="1" applyAlignment="1">
      <alignment horizontal="center" vertical="center" wrapText="1"/>
    </xf>
    <xf numFmtId="167" fontId="7" fillId="8" borderId="3" xfId="0" applyNumberFormat="1" applyFont="1" applyFill="1" applyBorder="1" applyAlignment="1">
      <alignment horizontal="center" vertical="center" wrapText="1"/>
    </xf>
    <xf numFmtId="167" fontId="7" fillId="8" borderId="4" xfId="0" applyNumberFormat="1" applyFont="1" applyFill="1" applyBorder="1" applyAlignment="1">
      <alignment horizontal="center" vertical="center" wrapText="1"/>
    </xf>
    <xf numFmtId="0" fontId="6" fillId="3" borderId="1" xfId="6" applyFont="1" applyFill="1" applyBorder="1" applyAlignment="1">
      <alignment horizontal="center" vertical="center"/>
    </xf>
    <xf numFmtId="0" fontId="6" fillId="4" borderId="1" xfId="6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7" fillId="0" borderId="1" xfId="6" applyFont="1" applyBorder="1" applyAlignment="1">
      <alignment horizontal="left" vertical="center"/>
    </xf>
    <xf numFmtId="0" fontId="7" fillId="2" borderId="1" xfId="6" applyFont="1" applyFill="1" applyBorder="1" applyAlignment="1">
      <alignment horizontal="left" vertical="center"/>
    </xf>
    <xf numFmtId="0" fontId="7" fillId="0" borderId="1" xfId="6" applyFont="1" applyBorder="1" applyAlignment="1">
      <alignment horizontal="center" vertical="center"/>
    </xf>
    <xf numFmtId="0" fontId="7" fillId="2" borderId="1" xfId="6" applyFont="1" applyFill="1" applyBorder="1" applyAlignment="1">
      <alignment horizontal="center" vertical="center"/>
    </xf>
    <xf numFmtId="0" fontId="7" fillId="0" borderId="5" xfId="6" applyFont="1" applyBorder="1" applyAlignment="1">
      <alignment horizontal="left" vertical="center"/>
    </xf>
    <xf numFmtId="0" fontId="7" fillId="0" borderId="6" xfId="6" applyFont="1" applyBorder="1" applyAlignment="1">
      <alignment horizontal="left" vertical="center"/>
    </xf>
    <xf numFmtId="0" fontId="7" fillId="0" borderId="7" xfId="6" applyFont="1" applyBorder="1" applyAlignment="1">
      <alignment horizontal="left" vertical="center"/>
    </xf>
    <xf numFmtId="0" fontId="6" fillId="0" borderId="1" xfId="6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</cellXfs>
  <cellStyles count="7">
    <cellStyle name="Hipervínculo" xfId="5" builtinId="8"/>
    <cellStyle name="Millares" xfId="1" builtinId="3"/>
    <cellStyle name="Millares [0]" xfId="2" builtinId="6"/>
    <cellStyle name="Moneda" xfId="3" builtinId="4"/>
    <cellStyle name="Normal" xfId="0" builtinId="0"/>
    <cellStyle name="Normal 2" xfId="6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martinezm@alcaldiabogota.gov.co" TargetMode="External"/><Relationship Id="rId13" Type="http://schemas.openxmlformats.org/officeDocument/2006/relationships/hyperlink" Target="mailto:smartinezm@alcaldiabogota.gov.co" TargetMode="External"/><Relationship Id="rId3" Type="http://schemas.openxmlformats.org/officeDocument/2006/relationships/hyperlink" Target="mailto:creveron@educacionbogota.gov.co" TargetMode="External"/><Relationship Id="rId7" Type="http://schemas.openxmlformats.org/officeDocument/2006/relationships/hyperlink" Target="mailto:aavendano@sdp.gov.co" TargetMode="External"/><Relationship Id="rId12" Type="http://schemas.openxmlformats.org/officeDocument/2006/relationships/hyperlink" Target="mailto:smartinezm@alcaldiabogota.gov.co" TargetMode="External"/><Relationship Id="rId2" Type="http://schemas.openxmlformats.org/officeDocument/2006/relationships/hyperlink" Target="mailto:creveron@educacionbogota.gov.co" TargetMode="External"/><Relationship Id="rId1" Type="http://schemas.openxmlformats.org/officeDocument/2006/relationships/hyperlink" Target="mailto:gurregos@educacionbogota.gov.co" TargetMode="External"/><Relationship Id="rId6" Type="http://schemas.openxmlformats.org/officeDocument/2006/relationships/hyperlink" Target="mailto:smartinezm@alcaldiabogota.gov.co" TargetMode="External"/><Relationship Id="rId11" Type="http://schemas.openxmlformats.org/officeDocument/2006/relationships/hyperlink" Target="mailto:smartinezm@alcaldiabogota.gov.co" TargetMode="External"/><Relationship Id="rId5" Type="http://schemas.openxmlformats.org/officeDocument/2006/relationships/hyperlink" Target="mailto:smartinezm@alcaldiabogota.gov.co" TargetMode="External"/><Relationship Id="rId10" Type="http://schemas.openxmlformats.org/officeDocument/2006/relationships/hyperlink" Target="mailto:smartinezm@alcaldiabogota.gov.co" TargetMode="External"/><Relationship Id="rId4" Type="http://schemas.openxmlformats.org/officeDocument/2006/relationships/hyperlink" Target="mailto:creveron@educacionbogota.gov.co" TargetMode="External"/><Relationship Id="rId9" Type="http://schemas.openxmlformats.org/officeDocument/2006/relationships/hyperlink" Target="mailto:smartinezm@alcaldiabogota.gov.co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S52"/>
  <sheetViews>
    <sheetView showGridLines="0" tabSelected="1" zoomScale="60" zoomScaleNormal="60" workbookViewId="0">
      <selection activeCell="AL29" sqref="AL29"/>
    </sheetView>
  </sheetViews>
  <sheetFormatPr baseColWidth="10" defaultRowHeight="16.5" x14ac:dyDescent="0.3"/>
  <cols>
    <col min="1" max="1" width="30.7109375" style="1" customWidth="1"/>
    <col min="2" max="2" width="14.7109375" style="1" customWidth="1"/>
    <col min="3" max="3" width="27.140625" style="1" customWidth="1"/>
    <col min="4" max="4" width="14.7109375" style="1" customWidth="1"/>
    <col min="5" max="5" width="33.5703125" style="1" customWidth="1"/>
    <col min="6" max="6" width="34.140625" style="1" customWidth="1"/>
    <col min="7" max="7" width="14.5703125" style="1" customWidth="1"/>
    <col min="8" max="8" width="12.7109375" style="1" customWidth="1"/>
    <col min="9" max="10" width="12.7109375" style="75" customWidth="1"/>
    <col min="11" max="12" width="12.7109375" style="76" customWidth="1"/>
    <col min="13" max="13" width="13.5703125" style="1" customWidth="1"/>
    <col min="14" max="14" width="15.5703125" style="1" customWidth="1"/>
    <col min="15" max="16" width="11.7109375" style="1" customWidth="1"/>
    <col min="17" max="34" width="12" style="1" customWidth="1"/>
    <col min="35" max="35" width="12.42578125" style="1" customWidth="1"/>
    <col min="36" max="36" width="39.140625" style="1" customWidth="1"/>
    <col min="37" max="37" width="14.5703125" style="1" customWidth="1"/>
    <col min="38" max="38" width="42" style="1" bestFit="1" customWidth="1"/>
    <col min="39" max="40" width="28.42578125" style="1" customWidth="1"/>
    <col min="41" max="41" width="47.28515625" style="1" bestFit="1" customWidth="1"/>
    <col min="42" max="42" width="12.7109375" style="1" customWidth="1"/>
    <col min="43" max="43" width="12.7109375" style="76" customWidth="1"/>
    <col min="44" max="44" width="12.7109375" style="77" customWidth="1"/>
    <col min="45" max="45" width="12.7109375" style="76" customWidth="1"/>
    <col min="46" max="47" width="11.7109375" style="1" customWidth="1"/>
    <col min="48" max="70" width="12.7109375" style="1" customWidth="1"/>
    <col min="71" max="71" width="20.42578125" style="78" bestFit="1" customWidth="1"/>
    <col min="72" max="72" width="16.85546875" style="1" bestFit="1" customWidth="1"/>
    <col min="73" max="73" width="16.5703125" style="1" bestFit="1" customWidth="1"/>
    <col min="74" max="74" width="22.85546875" style="78" bestFit="1" customWidth="1"/>
    <col min="75" max="75" width="22.140625" style="1" bestFit="1" customWidth="1"/>
    <col min="76" max="76" width="14.42578125" style="1" bestFit="1" customWidth="1"/>
    <col min="77" max="77" width="16.5703125" style="1" bestFit="1" customWidth="1"/>
    <col min="78" max="78" width="22.85546875" style="78" bestFit="1" customWidth="1"/>
    <col min="79" max="79" width="20.42578125" style="1" bestFit="1" customWidth="1"/>
    <col min="80" max="80" width="14.42578125" style="1" bestFit="1" customWidth="1"/>
    <col min="81" max="81" width="16.5703125" style="1" bestFit="1" customWidth="1"/>
    <col min="82" max="82" width="22" style="1" bestFit="1" customWidth="1"/>
    <col min="83" max="83" width="14.42578125" style="1" bestFit="1" customWidth="1"/>
    <col min="84" max="84" width="16.5703125" style="1" bestFit="1" customWidth="1"/>
    <col min="85" max="85" width="22" style="1" bestFit="1" customWidth="1"/>
    <col min="86" max="86" width="14.42578125" style="1" bestFit="1" customWidth="1"/>
    <col min="87" max="87" width="15.7109375" style="1" bestFit="1" customWidth="1"/>
    <col min="88" max="88" width="22" style="1" bestFit="1" customWidth="1"/>
    <col min="89" max="89" width="13.5703125" style="1" bestFit="1" customWidth="1"/>
    <col min="90" max="90" width="15.85546875" style="1" bestFit="1" customWidth="1"/>
    <col min="91" max="91" width="18" style="1" bestFit="1" customWidth="1"/>
    <col min="92" max="92" width="13.5703125" style="1" bestFit="1" customWidth="1"/>
    <col min="93" max="93" width="15.85546875" style="1" bestFit="1" customWidth="1"/>
    <col min="94" max="94" width="18" style="1" bestFit="1" customWidth="1"/>
    <col min="95" max="95" width="13.5703125" style="1" bestFit="1" customWidth="1"/>
    <col min="96" max="96" width="15.85546875" style="1" bestFit="1" customWidth="1"/>
    <col min="97" max="97" width="16.5703125" style="1" bestFit="1" customWidth="1"/>
    <col min="98" max="98" width="13.5703125" style="1" bestFit="1" customWidth="1"/>
    <col min="99" max="99" width="15.85546875" style="1" bestFit="1" customWidth="1"/>
    <col min="100" max="100" width="14.7109375" style="1" bestFit="1" customWidth="1"/>
    <col min="101" max="101" width="13.5703125" style="1" bestFit="1" customWidth="1"/>
    <col min="102" max="102" width="15.85546875" style="1" bestFit="1" customWidth="1"/>
    <col min="103" max="103" width="14.7109375" style="1" bestFit="1" customWidth="1"/>
    <col min="104" max="104" width="13.5703125" style="1" bestFit="1" customWidth="1"/>
    <col min="105" max="105" width="15.85546875" style="1" bestFit="1" customWidth="1"/>
    <col min="106" max="106" width="16.42578125" style="1" bestFit="1" customWidth="1"/>
    <col min="107" max="107" width="13.5703125" style="1" bestFit="1" customWidth="1"/>
    <col min="108" max="108" width="15.85546875" style="1" bestFit="1" customWidth="1"/>
    <col min="109" max="109" width="14.7109375" style="1" bestFit="1" customWidth="1"/>
    <col min="110" max="110" width="13.5703125" style="1" bestFit="1" customWidth="1"/>
    <col min="111" max="111" width="15.85546875" style="1" bestFit="1" customWidth="1"/>
    <col min="112" max="112" width="14.7109375" style="1" bestFit="1" customWidth="1"/>
    <col min="113" max="114" width="12.7109375" style="1" customWidth="1"/>
    <col min="115" max="115" width="14.42578125" style="1" bestFit="1" customWidth="1"/>
    <col min="116" max="117" width="12.7109375" style="1" customWidth="1"/>
    <col min="118" max="118" width="14.42578125" style="1" bestFit="1" customWidth="1"/>
    <col min="119" max="120" width="12.7109375" style="1" customWidth="1"/>
    <col min="121" max="121" width="14.42578125" style="1" bestFit="1" customWidth="1"/>
    <col min="122" max="123" width="12.7109375" style="1" customWidth="1"/>
    <col min="124" max="124" width="14.42578125" style="1" bestFit="1" customWidth="1"/>
    <col min="125" max="126" width="12.7109375" style="1" customWidth="1"/>
    <col min="127" max="127" width="14.42578125" style="1" bestFit="1" customWidth="1"/>
    <col min="128" max="129" width="12.7109375" style="1" customWidth="1"/>
    <col min="130" max="130" width="14.42578125" style="1" bestFit="1" customWidth="1"/>
    <col min="131" max="131" width="12.7109375" style="1" customWidth="1"/>
    <col min="132" max="132" width="13.5703125" style="1" bestFit="1" customWidth="1"/>
    <col min="133" max="133" width="18.28515625" style="1" bestFit="1" customWidth="1"/>
    <col min="134" max="134" width="20.7109375" style="1" customWidth="1"/>
    <col min="135" max="135" width="21.140625" style="1" customWidth="1"/>
    <col min="136" max="136" width="33.7109375" style="1" bestFit="1" customWidth="1"/>
    <col min="137" max="137" width="32.85546875" style="1" bestFit="1" customWidth="1"/>
    <col min="138" max="138" width="15.5703125" style="1" customWidth="1"/>
    <col min="139" max="139" width="34.28515625" style="1" bestFit="1" customWidth="1"/>
    <col min="140" max="140" width="20.7109375" style="1" customWidth="1"/>
    <col min="141" max="141" width="23.7109375" style="1" customWidth="1"/>
    <col min="142" max="142" width="17.5703125" style="1" customWidth="1"/>
    <col min="143" max="16384" width="11.42578125" style="1"/>
  </cols>
  <sheetData>
    <row r="1" spans="1:461" ht="25.5" customHeight="1" x14ac:dyDescent="0.3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  <c r="CV1" s="150"/>
      <c r="CW1" s="150"/>
      <c r="CX1" s="150"/>
      <c r="CY1" s="150"/>
      <c r="CZ1" s="150"/>
      <c r="DA1" s="150"/>
      <c r="DB1" s="150"/>
      <c r="DC1" s="150"/>
      <c r="DD1" s="150"/>
      <c r="DE1" s="150"/>
      <c r="DF1" s="150"/>
      <c r="DG1" s="150"/>
      <c r="DH1" s="150"/>
      <c r="DI1" s="150"/>
      <c r="DJ1" s="150"/>
      <c r="DK1" s="150"/>
      <c r="DL1" s="150"/>
      <c r="DM1" s="150"/>
      <c r="DN1" s="150"/>
      <c r="DO1" s="150"/>
      <c r="DP1" s="150"/>
      <c r="DQ1" s="150"/>
      <c r="DR1" s="150"/>
      <c r="DS1" s="150"/>
      <c r="DT1" s="150"/>
      <c r="DU1" s="150"/>
      <c r="DV1" s="150"/>
      <c r="DW1" s="150"/>
      <c r="DX1" s="150"/>
      <c r="DY1" s="150"/>
      <c r="DZ1" s="150"/>
      <c r="EA1" s="150"/>
      <c r="EB1" s="150"/>
      <c r="EC1" s="150"/>
      <c r="ED1" s="150"/>
      <c r="EE1" s="150"/>
      <c r="EF1" s="150"/>
      <c r="EG1" s="150"/>
      <c r="EH1" s="150"/>
      <c r="EI1" s="150"/>
      <c r="EJ1" s="150"/>
      <c r="EK1" s="150"/>
      <c r="EL1" s="150"/>
      <c r="EM1" s="150"/>
      <c r="EN1" s="150"/>
      <c r="EO1" s="150"/>
    </row>
    <row r="2" spans="1:461" x14ac:dyDescent="0.3">
      <c r="A2" s="149" t="s">
        <v>401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  <c r="CV2" s="149"/>
      <c r="CW2" s="149"/>
      <c r="CX2" s="149"/>
      <c r="CY2" s="149"/>
      <c r="CZ2" s="149"/>
      <c r="DA2" s="149"/>
      <c r="DB2" s="149"/>
      <c r="DC2" s="149"/>
      <c r="DD2" s="149"/>
      <c r="DE2" s="149"/>
      <c r="DF2" s="149"/>
      <c r="DG2" s="149"/>
      <c r="DH2" s="149"/>
      <c r="DI2" s="149"/>
      <c r="DJ2" s="149"/>
      <c r="DK2" s="149"/>
      <c r="DL2" s="149"/>
      <c r="DM2" s="149"/>
      <c r="DN2" s="149"/>
      <c r="DO2" s="149"/>
      <c r="DP2" s="149"/>
      <c r="DQ2" s="149"/>
      <c r="DR2" s="149"/>
      <c r="DS2" s="149"/>
      <c r="DT2" s="149"/>
      <c r="DU2" s="149"/>
      <c r="DV2" s="149"/>
      <c r="DW2" s="149"/>
      <c r="DX2" s="149"/>
      <c r="DY2" s="149"/>
      <c r="DZ2" s="149"/>
      <c r="EA2" s="149"/>
      <c r="EB2" s="149"/>
      <c r="EC2" s="149"/>
      <c r="ED2" s="149"/>
      <c r="EE2" s="149"/>
      <c r="EF2" s="149"/>
      <c r="EG2" s="149"/>
      <c r="EH2" s="149"/>
      <c r="EI2" s="149"/>
      <c r="EJ2" s="149"/>
      <c r="EK2" s="149"/>
      <c r="EL2" s="149"/>
      <c r="EM2" s="149"/>
      <c r="EN2" s="149"/>
      <c r="EO2" s="149"/>
    </row>
    <row r="3" spans="1:461" x14ac:dyDescent="0.3">
      <c r="A3" s="149" t="s">
        <v>1</v>
      </c>
      <c r="B3" s="149"/>
      <c r="C3" s="149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  <c r="EK3" s="151"/>
      <c r="EL3" s="151"/>
      <c r="EM3" s="151"/>
      <c r="EN3" s="151"/>
      <c r="EO3" s="151"/>
    </row>
    <row r="4" spans="1:461" x14ac:dyDescent="0.3">
      <c r="A4" s="2" t="s">
        <v>2</v>
      </c>
      <c r="B4" s="3"/>
      <c r="C4" s="3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</row>
    <row r="5" spans="1:461" x14ac:dyDescent="0.3">
      <c r="A5" s="2" t="s">
        <v>3</v>
      </c>
      <c r="B5" s="3"/>
      <c r="C5" s="3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</row>
    <row r="6" spans="1:461" x14ac:dyDescent="0.3">
      <c r="A6" s="2" t="s">
        <v>4</v>
      </c>
      <c r="B6" s="3"/>
      <c r="C6" s="3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  <c r="EN6" s="144"/>
      <c r="EO6" s="144"/>
    </row>
    <row r="7" spans="1:461" x14ac:dyDescent="0.3">
      <c r="A7" s="2" t="s">
        <v>5</v>
      </c>
      <c r="B7" s="142" t="s">
        <v>119</v>
      </c>
      <c r="C7" s="142"/>
      <c r="D7" s="142"/>
      <c r="E7" s="142"/>
      <c r="F7" s="2" t="s">
        <v>6</v>
      </c>
      <c r="G7" s="143" t="s">
        <v>120</v>
      </c>
      <c r="H7" s="143"/>
      <c r="I7" s="143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5"/>
      <c r="CS7" s="145"/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DW7" s="145"/>
      <c r="DX7" s="145"/>
      <c r="DY7" s="145"/>
      <c r="DZ7" s="145"/>
      <c r="EA7" s="145"/>
      <c r="EB7" s="145"/>
      <c r="EC7" s="145"/>
      <c r="ED7" s="145"/>
      <c r="EE7" s="145"/>
      <c r="EF7" s="145"/>
      <c r="EG7" s="145"/>
      <c r="EH7" s="145"/>
      <c r="EI7" s="145"/>
      <c r="EJ7" s="145"/>
      <c r="EK7" s="145"/>
      <c r="EL7" s="145"/>
      <c r="EM7" s="145"/>
      <c r="EN7" s="145"/>
      <c r="EO7" s="145"/>
    </row>
    <row r="8" spans="1:461" x14ac:dyDescent="0.3">
      <c r="A8" s="2" t="s">
        <v>7</v>
      </c>
      <c r="B8" s="142" t="s">
        <v>155</v>
      </c>
      <c r="C8" s="142"/>
      <c r="D8" s="142"/>
      <c r="E8" s="2" t="s">
        <v>8</v>
      </c>
      <c r="F8" s="143" t="s">
        <v>156</v>
      </c>
      <c r="G8" s="143"/>
      <c r="H8" s="143"/>
      <c r="I8" s="143"/>
      <c r="J8" s="143"/>
      <c r="K8" s="106"/>
      <c r="L8" s="106"/>
      <c r="M8" s="106"/>
      <c r="N8" s="106"/>
      <c r="O8" s="2" t="s">
        <v>9</v>
      </c>
      <c r="P8" s="2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4"/>
      <c r="AL8" s="4"/>
      <c r="AM8" s="2" t="s">
        <v>10</v>
      </c>
      <c r="AN8" s="2"/>
      <c r="AO8" s="2"/>
      <c r="AP8" s="108"/>
      <c r="AQ8" s="5"/>
      <c r="AR8" s="108"/>
      <c r="AS8" s="5"/>
      <c r="AT8" s="5"/>
      <c r="AU8" s="5"/>
      <c r="AV8" s="5"/>
      <c r="AW8" s="2" t="s">
        <v>11</v>
      </c>
      <c r="AX8" s="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4"/>
      <c r="BT8" s="144"/>
      <c r="BU8" s="144"/>
      <c r="BV8" s="144"/>
      <c r="BW8" s="2" t="s">
        <v>12</v>
      </c>
      <c r="BX8" s="143"/>
      <c r="BY8" s="143"/>
      <c r="BZ8" s="143"/>
      <c r="CA8" s="143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</row>
    <row r="9" spans="1:461" x14ac:dyDescent="0.3">
      <c r="A9" s="2" t="s">
        <v>9</v>
      </c>
      <c r="B9" s="146" t="s">
        <v>235</v>
      </c>
      <c r="C9" s="147"/>
      <c r="D9" s="148"/>
      <c r="E9" s="2" t="s">
        <v>10</v>
      </c>
      <c r="F9" s="106"/>
      <c r="G9" s="106"/>
      <c r="H9" s="106"/>
      <c r="I9" s="106"/>
      <c r="J9" s="106"/>
      <c r="K9" s="106"/>
      <c r="L9" s="106"/>
      <c r="M9" s="106"/>
      <c r="N9" s="106"/>
      <c r="O9" s="2"/>
      <c r="P9" s="2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4"/>
      <c r="AL9" s="4"/>
      <c r="AM9" s="2"/>
      <c r="AN9" s="2"/>
      <c r="AO9" s="2"/>
      <c r="AP9" s="108"/>
      <c r="AQ9" s="5"/>
      <c r="AR9" s="108"/>
      <c r="AS9" s="5"/>
      <c r="AT9" s="5"/>
      <c r="AU9" s="5"/>
      <c r="AV9" s="5"/>
      <c r="AW9" s="2"/>
      <c r="AX9" s="2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7"/>
      <c r="BT9" s="107"/>
      <c r="BU9" s="107"/>
      <c r="BV9" s="107"/>
      <c r="BW9" s="2"/>
      <c r="BX9" s="106"/>
      <c r="BY9" s="106"/>
      <c r="BZ9" s="113"/>
      <c r="CA9" s="106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</row>
    <row r="10" spans="1:461" x14ac:dyDescent="0.3">
      <c r="A10" s="2" t="s">
        <v>11</v>
      </c>
      <c r="B10" s="146" t="s">
        <v>220</v>
      </c>
      <c r="C10" s="147"/>
      <c r="D10" s="148"/>
      <c r="E10" s="2" t="s">
        <v>12</v>
      </c>
      <c r="F10" s="106"/>
      <c r="G10" s="106"/>
      <c r="H10" s="106"/>
      <c r="I10" s="106"/>
      <c r="J10" s="106"/>
      <c r="K10" s="106"/>
      <c r="L10" s="106"/>
      <c r="M10" s="106"/>
      <c r="N10" s="106"/>
      <c r="O10" s="2"/>
      <c r="P10" s="2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4"/>
      <c r="AL10" s="4"/>
      <c r="AM10" s="2"/>
      <c r="AN10" s="2"/>
      <c r="AO10" s="2"/>
      <c r="AP10" s="108"/>
      <c r="AQ10" s="5"/>
      <c r="AR10" s="108"/>
      <c r="AS10" s="5"/>
      <c r="AT10" s="5"/>
      <c r="AU10" s="5"/>
      <c r="AV10" s="5"/>
      <c r="AW10" s="2"/>
      <c r="AX10" s="2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7"/>
      <c r="BT10" s="107"/>
      <c r="BU10" s="107"/>
      <c r="BV10" s="107"/>
      <c r="BW10" s="2"/>
      <c r="BX10" s="106"/>
      <c r="BY10" s="106"/>
      <c r="BZ10" s="113"/>
      <c r="CA10" s="106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</row>
    <row r="11" spans="1:461" x14ac:dyDescent="0.3">
      <c r="A11" s="2" t="s">
        <v>11</v>
      </c>
      <c r="B11" s="146" t="s">
        <v>197</v>
      </c>
      <c r="C11" s="147"/>
      <c r="D11" s="148"/>
      <c r="E11" s="2" t="s">
        <v>12</v>
      </c>
      <c r="F11" s="106"/>
      <c r="G11" s="106"/>
      <c r="H11" s="106"/>
      <c r="I11" s="106"/>
      <c r="J11" s="106"/>
      <c r="K11" s="106"/>
      <c r="L11" s="106"/>
      <c r="M11" s="106"/>
      <c r="N11" s="106"/>
      <c r="O11" s="2"/>
      <c r="P11" s="2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4"/>
      <c r="AL11" s="4"/>
      <c r="AM11" s="2"/>
      <c r="AN11" s="2"/>
      <c r="AO11" s="2"/>
      <c r="AP11" s="108"/>
      <c r="AQ11" s="5"/>
      <c r="AR11" s="108"/>
      <c r="AS11" s="5"/>
      <c r="AT11" s="5"/>
      <c r="AU11" s="5"/>
      <c r="AV11" s="5"/>
      <c r="AW11" s="2"/>
      <c r="AX11" s="2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7"/>
      <c r="BT11" s="107"/>
      <c r="BU11" s="107"/>
      <c r="BV11" s="107"/>
      <c r="BW11" s="2"/>
      <c r="BX11" s="106"/>
      <c r="BY11" s="106"/>
      <c r="BZ11" s="113"/>
      <c r="CA11" s="106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</row>
    <row r="12" spans="1:461" x14ac:dyDescent="0.3">
      <c r="A12" s="149" t="s">
        <v>391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  <c r="CV12" s="149"/>
      <c r="CW12" s="149"/>
      <c r="CX12" s="149"/>
      <c r="CY12" s="149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49"/>
      <c r="DK12" s="149"/>
      <c r="DL12" s="149"/>
      <c r="DM12" s="149"/>
      <c r="DN12" s="149"/>
      <c r="DO12" s="149"/>
      <c r="DP12" s="149"/>
      <c r="DQ12" s="149"/>
      <c r="DR12" s="149"/>
      <c r="DS12" s="149"/>
      <c r="DT12" s="149"/>
      <c r="DU12" s="149"/>
      <c r="DV12" s="149"/>
      <c r="DW12" s="149"/>
      <c r="DX12" s="149"/>
      <c r="DY12" s="149"/>
      <c r="DZ12" s="149"/>
      <c r="EA12" s="149"/>
      <c r="EB12" s="149"/>
      <c r="EC12" s="149"/>
      <c r="ED12" s="149"/>
      <c r="EE12" s="149"/>
      <c r="EF12" s="149"/>
      <c r="EG12" s="149"/>
      <c r="EH12" s="149"/>
      <c r="EI12" s="149"/>
      <c r="EJ12" s="149"/>
      <c r="EK12" s="149"/>
      <c r="EL12" s="149"/>
      <c r="EM12" s="149"/>
      <c r="EN12" s="149"/>
      <c r="EO12" s="149"/>
    </row>
    <row r="13" spans="1:461" ht="15" customHeight="1" x14ac:dyDescent="0.3">
      <c r="A13" s="139" t="s">
        <v>13</v>
      </c>
      <c r="B13" s="129" t="s">
        <v>14</v>
      </c>
      <c r="C13" s="141" t="s">
        <v>15</v>
      </c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39" t="s">
        <v>16</v>
      </c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 t="s">
        <v>17</v>
      </c>
      <c r="AW13" s="139"/>
      <c r="AX13" s="129" t="s">
        <v>18</v>
      </c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 t="s">
        <v>19</v>
      </c>
      <c r="BS13" s="141" t="s">
        <v>20</v>
      </c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39" t="s">
        <v>21</v>
      </c>
      <c r="EE13" s="139"/>
      <c r="EF13" s="139"/>
      <c r="EG13" s="139"/>
      <c r="EH13" s="139"/>
      <c r="EI13" s="139"/>
      <c r="EJ13" s="139" t="s">
        <v>22</v>
      </c>
      <c r="EK13" s="139"/>
      <c r="EL13" s="139"/>
      <c r="EM13" s="139"/>
      <c r="EN13" s="139"/>
      <c r="EO13" s="139"/>
    </row>
    <row r="14" spans="1:461" ht="35.25" customHeight="1" x14ac:dyDescent="0.3">
      <c r="A14" s="139"/>
      <c r="B14" s="129"/>
      <c r="C14" s="129" t="s">
        <v>23</v>
      </c>
      <c r="D14" s="129" t="s">
        <v>24</v>
      </c>
      <c r="E14" s="129" t="s">
        <v>25</v>
      </c>
      <c r="F14" s="129" t="s">
        <v>26</v>
      </c>
      <c r="G14" s="129" t="s">
        <v>27</v>
      </c>
      <c r="H14" s="129" t="s">
        <v>28</v>
      </c>
      <c r="I14" s="140" t="s">
        <v>29</v>
      </c>
      <c r="J14" s="140" t="s">
        <v>30</v>
      </c>
      <c r="K14" s="119" t="s">
        <v>31</v>
      </c>
      <c r="L14" s="119"/>
      <c r="M14" s="139" t="s">
        <v>17</v>
      </c>
      <c r="N14" s="139"/>
      <c r="O14" s="129" t="s">
        <v>32</v>
      </c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 t="s">
        <v>33</v>
      </c>
      <c r="AJ14" s="129" t="s">
        <v>34</v>
      </c>
      <c r="AK14" s="129" t="s">
        <v>35</v>
      </c>
      <c r="AL14" s="129" t="s">
        <v>36</v>
      </c>
      <c r="AM14" s="129" t="s">
        <v>37</v>
      </c>
      <c r="AN14" s="140" t="s">
        <v>38</v>
      </c>
      <c r="AO14" s="140" t="s">
        <v>39</v>
      </c>
      <c r="AP14" s="129" t="s">
        <v>27</v>
      </c>
      <c r="AQ14" s="129" t="s">
        <v>28</v>
      </c>
      <c r="AR14" s="140" t="s">
        <v>29</v>
      </c>
      <c r="AS14" s="140" t="s">
        <v>30</v>
      </c>
      <c r="AT14" s="119" t="s">
        <v>31</v>
      </c>
      <c r="AU14" s="119"/>
      <c r="AV14" s="139"/>
      <c r="AW14" s="13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19">
        <v>2019</v>
      </c>
      <c r="BT14" s="119"/>
      <c r="BU14" s="119"/>
      <c r="BV14" s="119"/>
      <c r="BW14" s="119">
        <v>2020</v>
      </c>
      <c r="BX14" s="119"/>
      <c r="BY14" s="119"/>
      <c r="BZ14" s="119"/>
      <c r="CA14" s="119">
        <v>2021</v>
      </c>
      <c r="CB14" s="119"/>
      <c r="CC14" s="119"/>
      <c r="CD14" s="119">
        <v>2022</v>
      </c>
      <c r="CE14" s="119"/>
      <c r="CF14" s="119"/>
      <c r="CG14" s="119">
        <v>2023</v>
      </c>
      <c r="CH14" s="119"/>
      <c r="CI14" s="119"/>
      <c r="CJ14" s="119">
        <v>2024</v>
      </c>
      <c r="CK14" s="119"/>
      <c r="CL14" s="119"/>
      <c r="CM14" s="119">
        <v>2025</v>
      </c>
      <c r="CN14" s="119"/>
      <c r="CO14" s="119"/>
      <c r="CP14" s="119">
        <v>2026</v>
      </c>
      <c r="CQ14" s="119"/>
      <c r="CR14" s="119"/>
      <c r="CS14" s="119">
        <v>2027</v>
      </c>
      <c r="CT14" s="119"/>
      <c r="CU14" s="119"/>
      <c r="CV14" s="119">
        <v>2028</v>
      </c>
      <c r="CW14" s="119"/>
      <c r="CX14" s="119"/>
      <c r="CY14" s="119">
        <v>2029</v>
      </c>
      <c r="CZ14" s="119"/>
      <c r="DA14" s="119"/>
      <c r="DB14" s="119">
        <v>2030</v>
      </c>
      <c r="DC14" s="119"/>
      <c r="DD14" s="119"/>
      <c r="DE14" s="119">
        <v>2031</v>
      </c>
      <c r="DF14" s="119"/>
      <c r="DG14" s="119"/>
      <c r="DH14" s="119">
        <v>2032</v>
      </c>
      <c r="DI14" s="119"/>
      <c r="DJ14" s="119"/>
      <c r="DK14" s="119">
        <v>2033</v>
      </c>
      <c r="DL14" s="119"/>
      <c r="DM14" s="119"/>
      <c r="DN14" s="119">
        <v>2034</v>
      </c>
      <c r="DO14" s="119"/>
      <c r="DP14" s="119"/>
      <c r="DQ14" s="119">
        <v>2035</v>
      </c>
      <c r="DR14" s="119"/>
      <c r="DS14" s="119"/>
      <c r="DT14" s="119">
        <v>2036</v>
      </c>
      <c r="DU14" s="119"/>
      <c r="DV14" s="119"/>
      <c r="DW14" s="119">
        <v>2037</v>
      </c>
      <c r="DX14" s="119"/>
      <c r="DY14" s="119"/>
      <c r="DZ14" s="119">
        <v>2038</v>
      </c>
      <c r="EA14" s="119"/>
      <c r="EB14" s="119"/>
      <c r="EC14" s="119" t="s">
        <v>40</v>
      </c>
      <c r="ED14" s="139" t="s">
        <v>41</v>
      </c>
      <c r="EE14" s="139" t="s">
        <v>42</v>
      </c>
      <c r="EF14" s="129" t="s">
        <v>43</v>
      </c>
      <c r="EG14" s="129" t="s">
        <v>44</v>
      </c>
      <c r="EH14" s="129" t="s">
        <v>45</v>
      </c>
      <c r="EI14" s="129" t="s">
        <v>46</v>
      </c>
      <c r="EJ14" s="139" t="s">
        <v>41</v>
      </c>
      <c r="EK14" s="139" t="s">
        <v>42</v>
      </c>
      <c r="EL14" s="129" t="s">
        <v>43</v>
      </c>
      <c r="EM14" s="129" t="s">
        <v>44</v>
      </c>
      <c r="EN14" s="129" t="s">
        <v>45</v>
      </c>
      <c r="EO14" s="129" t="s">
        <v>46</v>
      </c>
    </row>
    <row r="15" spans="1:461" ht="64.5" customHeight="1" x14ac:dyDescent="0.3">
      <c r="A15" s="139"/>
      <c r="B15" s="129"/>
      <c r="C15" s="129"/>
      <c r="D15" s="129"/>
      <c r="E15" s="129"/>
      <c r="F15" s="129"/>
      <c r="G15" s="129"/>
      <c r="H15" s="129"/>
      <c r="I15" s="140"/>
      <c r="J15" s="140"/>
      <c r="K15" s="110" t="s">
        <v>47</v>
      </c>
      <c r="L15" s="110" t="s">
        <v>48</v>
      </c>
      <c r="M15" s="109" t="s">
        <v>49</v>
      </c>
      <c r="N15" s="109" t="s">
        <v>50</v>
      </c>
      <c r="O15" s="109" t="s">
        <v>51</v>
      </c>
      <c r="P15" s="109" t="s">
        <v>52</v>
      </c>
      <c r="Q15" s="109" t="s">
        <v>53</v>
      </c>
      <c r="R15" s="109" t="s">
        <v>54</v>
      </c>
      <c r="S15" s="109" t="s">
        <v>55</v>
      </c>
      <c r="T15" s="109" t="s">
        <v>56</v>
      </c>
      <c r="U15" s="109" t="s">
        <v>57</v>
      </c>
      <c r="V15" s="109" t="s">
        <v>58</v>
      </c>
      <c r="W15" s="109" t="s">
        <v>59</v>
      </c>
      <c r="X15" s="109" t="s">
        <v>60</v>
      </c>
      <c r="Y15" s="109" t="s">
        <v>61</v>
      </c>
      <c r="Z15" s="109" t="s">
        <v>62</v>
      </c>
      <c r="AA15" s="109" t="s">
        <v>63</v>
      </c>
      <c r="AB15" s="109" t="s">
        <v>64</v>
      </c>
      <c r="AC15" s="109" t="s">
        <v>65</v>
      </c>
      <c r="AD15" s="109" t="s">
        <v>66</v>
      </c>
      <c r="AE15" s="109" t="s">
        <v>67</v>
      </c>
      <c r="AF15" s="109" t="s">
        <v>68</v>
      </c>
      <c r="AG15" s="109" t="s">
        <v>69</v>
      </c>
      <c r="AH15" s="109" t="s">
        <v>70</v>
      </c>
      <c r="AI15" s="129"/>
      <c r="AJ15" s="129"/>
      <c r="AK15" s="129"/>
      <c r="AL15" s="129"/>
      <c r="AM15" s="129"/>
      <c r="AN15" s="140"/>
      <c r="AO15" s="140"/>
      <c r="AP15" s="129"/>
      <c r="AQ15" s="129"/>
      <c r="AR15" s="140"/>
      <c r="AS15" s="140"/>
      <c r="AT15" s="110" t="s">
        <v>47</v>
      </c>
      <c r="AU15" s="110" t="s">
        <v>48</v>
      </c>
      <c r="AV15" s="109" t="s">
        <v>49</v>
      </c>
      <c r="AW15" s="109" t="s">
        <v>50</v>
      </c>
      <c r="AX15" s="109" t="s">
        <v>51</v>
      </c>
      <c r="AY15" s="109" t="s">
        <v>52</v>
      </c>
      <c r="AZ15" s="109" t="s">
        <v>53</v>
      </c>
      <c r="BA15" s="109" t="s">
        <v>54</v>
      </c>
      <c r="BB15" s="109" t="s">
        <v>55</v>
      </c>
      <c r="BC15" s="109" t="s">
        <v>56</v>
      </c>
      <c r="BD15" s="109" t="s">
        <v>57</v>
      </c>
      <c r="BE15" s="109" t="s">
        <v>58</v>
      </c>
      <c r="BF15" s="109" t="s">
        <v>59</v>
      </c>
      <c r="BG15" s="109" t="s">
        <v>60</v>
      </c>
      <c r="BH15" s="109" t="s">
        <v>61</v>
      </c>
      <c r="BI15" s="109" t="s">
        <v>62</v>
      </c>
      <c r="BJ15" s="109" t="s">
        <v>63</v>
      </c>
      <c r="BK15" s="109" t="s">
        <v>64</v>
      </c>
      <c r="BL15" s="109" t="s">
        <v>65</v>
      </c>
      <c r="BM15" s="109" t="s">
        <v>66</v>
      </c>
      <c r="BN15" s="109" t="s">
        <v>67</v>
      </c>
      <c r="BO15" s="109" t="s">
        <v>68</v>
      </c>
      <c r="BP15" s="109" t="s">
        <v>69</v>
      </c>
      <c r="BQ15" s="109" t="s">
        <v>70</v>
      </c>
      <c r="BR15" s="129"/>
      <c r="BS15" s="6" t="s">
        <v>71</v>
      </c>
      <c r="BT15" s="6" t="s">
        <v>72</v>
      </c>
      <c r="BU15" s="6" t="s">
        <v>73</v>
      </c>
      <c r="BV15" s="7" t="s">
        <v>74</v>
      </c>
      <c r="BW15" s="6" t="s">
        <v>71</v>
      </c>
      <c r="BX15" s="6" t="s">
        <v>75</v>
      </c>
      <c r="BY15" s="6" t="s">
        <v>73</v>
      </c>
      <c r="BZ15" s="7" t="s">
        <v>74</v>
      </c>
      <c r="CA15" s="6" t="s">
        <v>71</v>
      </c>
      <c r="CB15" s="6" t="s">
        <v>75</v>
      </c>
      <c r="CC15" s="6" t="s">
        <v>73</v>
      </c>
      <c r="CD15" s="6" t="s">
        <v>71</v>
      </c>
      <c r="CE15" s="6" t="s">
        <v>75</v>
      </c>
      <c r="CF15" s="6" t="s">
        <v>73</v>
      </c>
      <c r="CG15" s="6" t="s">
        <v>71</v>
      </c>
      <c r="CH15" s="6" t="s">
        <v>75</v>
      </c>
      <c r="CI15" s="6" t="s">
        <v>73</v>
      </c>
      <c r="CJ15" s="6" t="s">
        <v>71</v>
      </c>
      <c r="CK15" s="6" t="s">
        <v>75</v>
      </c>
      <c r="CL15" s="6" t="s">
        <v>73</v>
      </c>
      <c r="CM15" s="6" t="s">
        <v>71</v>
      </c>
      <c r="CN15" s="6" t="s">
        <v>75</v>
      </c>
      <c r="CO15" s="6" t="s">
        <v>73</v>
      </c>
      <c r="CP15" s="6" t="s">
        <v>71</v>
      </c>
      <c r="CQ15" s="6" t="s">
        <v>75</v>
      </c>
      <c r="CR15" s="6" t="s">
        <v>73</v>
      </c>
      <c r="CS15" s="6" t="s">
        <v>71</v>
      </c>
      <c r="CT15" s="6" t="s">
        <v>75</v>
      </c>
      <c r="CU15" s="6" t="s">
        <v>73</v>
      </c>
      <c r="CV15" s="6" t="s">
        <v>71</v>
      </c>
      <c r="CW15" s="6" t="s">
        <v>75</v>
      </c>
      <c r="CX15" s="6" t="s">
        <v>73</v>
      </c>
      <c r="CY15" s="6" t="s">
        <v>71</v>
      </c>
      <c r="CZ15" s="6" t="s">
        <v>75</v>
      </c>
      <c r="DA15" s="6" t="s">
        <v>73</v>
      </c>
      <c r="DB15" s="6" t="s">
        <v>71</v>
      </c>
      <c r="DC15" s="6" t="s">
        <v>75</v>
      </c>
      <c r="DD15" s="6" t="s">
        <v>73</v>
      </c>
      <c r="DE15" s="6" t="s">
        <v>71</v>
      </c>
      <c r="DF15" s="6" t="s">
        <v>75</v>
      </c>
      <c r="DG15" s="6" t="s">
        <v>73</v>
      </c>
      <c r="DH15" s="6" t="s">
        <v>71</v>
      </c>
      <c r="DI15" s="6" t="s">
        <v>75</v>
      </c>
      <c r="DJ15" s="6" t="s">
        <v>73</v>
      </c>
      <c r="DK15" s="6" t="s">
        <v>71</v>
      </c>
      <c r="DL15" s="6" t="s">
        <v>75</v>
      </c>
      <c r="DM15" s="6" t="s">
        <v>73</v>
      </c>
      <c r="DN15" s="6" t="s">
        <v>71</v>
      </c>
      <c r="DO15" s="6" t="s">
        <v>75</v>
      </c>
      <c r="DP15" s="6" t="s">
        <v>73</v>
      </c>
      <c r="DQ15" s="6" t="s">
        <v>71</v>
      </c>
      <c r="DR15" s="6" t="s">
        <v>75</v>
      </c>
      <c r="DS15" s="6" t="s">
        <v>73</v>
      </c>
      <c r="DT15" s="6" t="s">
        <v>71</v>
      </c>
      <c r="DU15" s="6" t="s">
        <v>75</v>
      </c>
      <c r="DV15" s="6" t="s">
        <v>73</v>
      </c>
      <c r="DW15" s="6" t="s">
        <v>71</v>
      </c>
      <c r="DX15" s="6" t="s">
        <v>75</v>
      </c>
      <c r="DY15" s="6" t="s">
        <v>73</v>
      </c>
      <c r="DZ15" s="6" t="s">
        <v>71</v>
      </c>
      <c r="EA15" s="6" t="s">
        <v>75</v>
      </c>
      <c r="EB15" s="6" t="s">
        <v>73</v>
      </c>
      <c r="EC15" s="119"/>
      <c r="ED15" s="139"/>
      <c r="EE15" s="139"/>
      <c r="EF15" s="129"/>
      <c r="EG15" s="129"/>
      <c r="EH15" s="129"/>
      <c r="EI15" s="129"/>
      <c r="EJ15" s="139"/>
      <c r="EK15" s="139"/>
      <c r="EL15" s="129"/>
      <c r="EM15" s="129"/>
      <c r="EN15" s="129"/>
      <c r="EO15" s="129"/>
    </row>
    <row r="16" spans="1:461" s="23" customFormat="1" ht="132" x14ac:dyDescent="0.3">
      <c r="A16" s="8" t="s">
        <v>76</v>
      </c>
      <c r="B16" s="9">
        <v>0.33300000000000002</v>
      </c>
      <c r="C16" s="8" t="s">
        <v>77</v>
      </c>
      <c r="D16" s="100">
        <v>0.33300000000000002</v>
      </c>
      <c r="E16" s="8" t="s">
        <v>78</v>
      </c>
      <c r="F16" s="8" t="s">
        <v>79</v>
      </c>
      <c r="G16" s="11" t="s">
        <v>80</v>
      </c>
      <c r="H16" s="12" t="s">
        <v>81</v>
      </c>
      <c r="I16" s="12" t="s">
        <v>82</v>
      </c>
      <c r="J16" s="12" t="s">
        <v>395</v>
      </c>
      <c r="K16" s="13">
        <f>6.7%+37.8%</f>
        <v>0.44499999999999995</v>
      </c>
      <c r="L16" s="12">
        <v>2017</v>
      </c>
      <c r="M16" s="12">
        <v>2019</v>
      </c>
      <c r="N16" s="12">
        <v>2038</v>
      </c>
      <c r="O16" s="13">
        <v>0.44</v>
      </c>
      <c r="P16" s="14">
        <v>0.435</v>
      </c>
      <c r="Q16" s="15">
        <v>0.42</v>
      </c>
      <c r="R16" s="15">
        <v>0.41</v>
      </c>
      <c r="S16" s="15">
        <v>0.4</v>
      </c>
      <c r="T16" s="15">
        <v>0.39</v>
      </c>
      <c r="U16" s="15">
        <v>0.38</v>
      </c>
      <c r="V16" s="15">
        <v>0.37</v>
      </c>
      <c r="W16" s="15">
        <v>0.36</v>
      </c>
      <c r="X16" s="15">
        <v>0.35</v>
      </c>
      <c r="Y16" s="15">
        <v>0.34</v>
      </c>
      <c r="Z16" s="15">
        <v>0.33</v>
      </c>
      <c r="AA16" s="15">
        <v>0.32</v>
      </c>
      <c r="AB16" s="15">
        <v>0.31</v>
      </c>
      <c r="AC16" s="15">
        <v>0.3</v>
      </c>
      <c r="AD16" s="15">
        <v>0.28999999999999998</v>
      </c>
      <c r="AE16" s="15">
        <v>0.28000000000000003</v>
      </c>
      <c r="AF16" s="15">
        <v>0.27</v>
      </c>
      <c r="AG16" s="15">
        <v>0.26</v>
      </c>
      <c r="AH16" s="15">
        <v>0.25</v>
      </c>
      <c r="AI16" s="15">
        <v>0.25</v>
      </c>
      <c r="AJ16" s="8" t="s">
        <v>83</v>
      </c>
      <c r="AK16" s="16">
        <v>8.3000000000000004E-2</v>
      </c>
      <c r="AL16" s="8" t="s">
        <v>84</v>
      </c>
      <c r="AM16" s="8" t="s">
        <v>85</v>
      </c>
      <c r="AN16" s="8" t="s">
        <v>259</v>
      </c>
      <c r="AO16" s="8" t="s">
        <v>331</v>
      </c>
      <c r="AP16" s="17" t="s">
        <v>80</v>
      </c>
      <c r="AQ16" s="17" t="s">
        <v>86</v>
      </c>
      <c r="AR16" s="17" t="s">
        <v>82</v>
      </c>
      <c r="AS16" s="12">
        <v>387</v>
      </c>
      <c r="AT16" s="17">
        <v>270</v>
      </c>
      <c r="AU16" s="17">
        <v>2018</v>
      </c>
      <c r="AV16" s="17">
        <v>2019</v>
      </c>
      <c r="AW16" s="12">
        <v>2038</v>
      </c>
      <c r="AX16" s="12">
        <v>270</v>
      </c>
      <c r="AY16" s="12">
        <v>270</v>
      </c>
      <c r="AZ16" s="12">
        <v>286</v>
      </c>
      <c r="BA16" s="12">
        <v>315</v>
      </c>
      <c r="BB16" s="12">
        <v>376</v>
      </c>
      <c r="BC16" s="12">
        <v>376</v>
      </c>
      <c r="BD16" s="12">
        <v>376</v>
      </c>
      <c r="BE16" s="12">
        <v>376</v>
      </c>
      <c r="BF16" s="12">
        <v>376</v>
      </c>
      <c r="BG16" s="12">
        <v>376</v>
      </c>
      <c r="BH16" s="12">
        <v>376</v>
      </c>
      <c r="BI16" s="12">
        <v>376</v>
      </c>
      <c r="BJ16" s="12">
        <v>376</v>
      </c>
      <c r="BK16" s="12">
        <v>376</v>
      </c>
      <c r="BL16" s="12">
        <v>376</v>
      </c>
      <c r="BM16" s="12">
        <v>376</v>
      </c>
      <c r="BN16" s="12">
        <v>376</v>
      </c>
      <c r="BO16" s="12">
        <v>376</v>
      </c>
      <c r="BP16" s="12">
        <v>376</v>
      </c>
      <c r="BQ16" s="12">
        <v>376</v>
      </c>
      <c r="BR16" s="12">
        <v>376</v>
      </c>
      <c r="BS16" s="18">
        <v>18700000000</v>
      </c>
      <c r="BT16" s="18">
        <v>18700000000</v>
      </c>
      <c r="BU16" s="12" t="s">
        <v>87</v>
      </c>
      <c r="BV16" s="12" t="s">
        <v>392</v>
      </c>
      <c r="BW16" s="19">
        <v>19700000000</v>
      </c>
      <c r="BX16" s="19">
        <v>0</v>
      </c>
      <c r="BY16" s="12" t="s">
        <v>87</v>
      </c>
      <c r="BZ16" s="12" t="s">
        <v>392</v>
      </c>
      <c r="CA16" s="20">
        <v>20700000000</v>
      </c>
      <c r="CB16" s="21">
        <v>0</v>
      </c>
      <c r="CC16" s="21" t="s">
        <v>87</v>
      </c>
      <c r="CD16" s="21">
        <v>21700000000</v>
      </c>
      <c r="CE16" s="21">
        <v>0</v>
      </c>
      <c r="CF16" s="12" t="s">
        <v>87</v>
      </c>
      <c r="CG16" s="21">
        <v>22700000000</v>
      </c>
      <c r="CH16" s="12">
        <v>0</v>
      </c>
      <c r="CI16" s="21" t="s">
        <v>87</v>
      </c>
      <c r="CJ16" s="20">
        <v>23381000000</v>
      </c>
      <c r="CK16" s="21">
        <v>0</v>
      </c>
      <c r="CL16" s="21" t="s">
        <v>87</v>
      </c>
      <c r="CM16" s="21">
        <v>24082430000</v>
      </c>
      <c r="CN16" s="21">
        <v>0</v>
      </c>
      <c r="CO16" s="12" t="s">
        <v>87</v>
      </c>
      <c r="CP16" s="21">
        <v>24804902900</v>
      </c>
      <c r="CQ16" s="12">
        <v>0</v>
      </c>
      <c r="CR16" s="21" t="s">
        <v>87</v>
      </c>
      <c r="CS16" s="12">
        <v>25549049987</v>
      </c>
      <c r="CT16" s="21">
        <v>0</v>
      </c>
      <c r="CU16" s="21" t="s">
        <v>87</v>
      </c>
      <c r="CV16" s="21">
        <v>26315521487</v>
      </c>
      <c r="CW16" s="21">
        <v>0</v>
      </c>
      <c r="CX16" s="12" t="s">
        <v>87</v>
      </c>
      <c r="CY16" s="21">
        <v>27104987131</v>
      </c>
      <c r="CZ16" s="12">
        <v>0</v>
      </c>
      <c r="DA16" s="21" t="s">
        <v>87</v>
      </c>
      <c r="DB16" s="12">
        <v>27918136745</v>
      </c>
      <c r="DC16" s="21">
        <v>0</v>
      </c>
      <c r="DD16" s="21" t="s">
        <v>87</v>
      </c>
      <c r="DE16" s="21">
        <v>28755680847</v>
      </c>
      <c r="DF16" s="21">
        <v>0</v>
      </c>
      <c r="DG16" s="12" t="s">
        <v>87</v>
      </c>
      <c r="DH16" s="21">
        <v>29618351273</v>
      </c>
      <c r="DI16" s="12">
        <v>0</v>
      </c>
      <c r="DJ16" s="21" t="s">
        <v>87</v>
      </c>
      <c r="DK16" s="20">
        <v>30506901811</v>
      </c>
      <c r="DL16" s="19">
        <v>0</v>
      </c>
      <c r="DM16" s="12" t="s">
        <v>87</v>
      </c>
      <c r="DN16" s="20">
        <v>31422108865</v>
      </c>
      <c r="DO16" s="12">
        <v>0</v>
      </c>
      <c r="DP16" s="12" t="s">
        <v>87</v>
      </c>
      <c r="DQ16" s="20">
        <v>32364772131</v>
      </c>
      <c r="DR16" s="20">
        <v>0</v>
      </c>
      <c r="DS16" s="12" t="s">
        <v>87</v>
      </c>
      <c r="DT16" s="20">
        <v>33335715295</v>
      </c>
      <c r="DU16" s="20">
        <v>0</v>
      </c>
      <c r="DV16" s="12" t="s">
        <v>87</v>
      </c>
      <c r="DW16" s="20">
        <v>34335786754</v>
      </c>
      <c r="DX16" s="20">
        <v>0</v>
      </c>
      <c r="DY16" s="12" t="s">
        <v>87</v>
      </c>
      <c r="DZ16" s="20">
        <v>35365860357</v>
      </c>
      <c r="EA16" s="20">
        <v>0</v>
      </c>
      <c r="EB16" s="12" t="s">
        <v>87</v>
      </c>
      <c r="EC16" s="20">
        <v>538361205583</v>
      </c>
      <c r="ED16" s="11" t="s">
        <v>88</v>
      </c>
      <c r="EE16" s="12" t="s">
        <v>89</v>
      </c>
      <c r="EF16" s="12" t="s">
        <v>90</v>
      </c>
      <c r="EG16" s="12" t="s">
        <v>91</v>
      </c>
      <c r="EH16" s="12" t="s">
        <v>92</v>
      </c>
      <c r="EI16" s="22" t="s">
        <v>93</v>
      </c>
      <c r="EJ16" s="11"/>
      <c r="EK16" s="11"/>
      <c r="EL16" s="11"/>
      <c r="EM16" s="11"/>
      <c r="EN16" s="11"/>
      <c r="EO16" s="11"/>
      <c r="EP16" s="111"/>
      <c r="EQ16" s="111"/>
      <c r="ER16" s="111"/>
      <c r="ES16" s="111"/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1"/>
      <c r="FF16" s="111"/>
      <c r="FG16" s="111"/>
      <c r="FH16" s="111"/>
      <c r="FI16" s="111"/>
      <c r="FJ16" s="111"/>
      <c r="FK16" s="111"/>
      <c r="FL16" s="111"/>
      <c r="FM16" s="111"/>
      <c r="FN16" s="111"/>
      <c r="FO16" s="111"/>
      <c r="FP16" s="111"/>
      <c r="FQ16" s="111"/>
      <c r="FR16" s="111"/>
      <c r="FS16" s="111"/>
      <c r="FT16" s="111"/>
      <c r="FU16" s="111"/>
      <c r="FV16" s="111"/>
      <c r="FW16" s="111"/>
      <c r="FX16" s="111"/>
      <c r="FY16" s="111"/>
      <c r="FZ16" s="111"/>
      <c r="GA16" s="111"/>
      <c r="GB16" s="111"/>
      <c r="GC16" s="111"/>
      <c r="GD16" s="111"/>
      <c r="GE16" s="111"/>
      <c r="GF16" s="111"/>
      <c r="GG16" s="111"/>
      <c r="GH16" s="111"/>
      <c r="GI16" s="111"/>
      <c r="GJ16" s="111"/>
      <c r="GK16" s="111"/>
      <c r="GL16" s="111"/>
      <c r="GM16" s="111"/>
      <c r="GN16" s="111"/>
      <c r="GO16" s="111"/>
      <c r="GP16" s="111"/>
      <c r="GQ16" s="111"/>
      <c r="GR16" s="111"/>
      <c r="GS16" s="111"/>
      <c r="GT16" s="111"/>
      <c r="GU16" s="111"/>
      <c r="GV16" s="111"/>
      <c r="GW16" s="111"/>
      <c r="GX16" s="111"/>
      <c r="GY16" s="111"/>
      <c r="GZ16" s="111"/>
      <c r="HA16" s="111"/>
      <c r="HB16" s="111"/>
      <c r="HC16" s="111"/>
      <c r="HD16" s="111"/>
      <c r="HE16" s="111"/>
      <c r="HF16" s="111"/>
      <c r="HG16" s="111"/>
      <c r="HH16" s="111"/>
      <c r="HI16" s="111"/>
      <c r="HJ16" s="111"/>
      <c r="HK16" s="111"/>
      <c r="HL16" s="111"/>
      <c r="HM16" s="111"/>
      <c r="HN16" s="111"/>
      <c r="HO16" s="111"/>
      <c r="HP16" s="111"/>
      <c r="HQ16" s="111"/>
      <c r="HR16" s="111"/>
      <c r="HS16" s="111"/>
      <c r="HT16" s="111"/>
      <c r="HU16" s="111"/>
      <c r="HV16" s="111"/>
      <c r="HW16" s="111"/>
      <c r="HX16" s="111"/>
      <c r="HY16" s="111"/>
      <c r="HZ16" s="111"/>
      <c r="IA16" s="111"/>
      <c r="IB16" s="111"/>
      <c r="IC16" s="111"/>
      <c r="ID16" s="111"/>
      <c r="IE16" s="111"/>
      <c r="IF16" s="111"/>
      <c r="IG16" s="111"/>
      <c r="IH16" s="111"/>
      <c r="II16" s="111"/>
      <c r="IJ16" s="111"/>
      <c r="IK16" s="111"/>
      <c r="IL16" s="111"/>
      <c r="IM16" s="111"/>
      <c r="IN16" s="111"/>
      <c r="IO16" s="111"/>
      <c r="IP16" s="111"/>
      <c r="IQ16" s="111"/>
      <c r="IR16" s="111"/>
      <c r="IS16" s="111"/>
      <c r="IT16" s="111"/>
      <c r="IU16" s="111"/>
      <c r="IV16" s="111"/>
      <c r="IW16" s="111"/>
      <c r="IX16" s="111"/>
      <c r="IY16" s="111"/>
      <c r="IZ16" s="111"/>
      <c r="JA16" s="111"/>
      <c r="JB16" s="111"/>
      <c r="JC16" s="111"/>
      <c r="JD16" s="111"/>
      <c r="JE16" s="111"/>
      <c r="JF16" s="111"/>
      <c r="JG16" s="111"/>
      <c r="JH16" s="111"/>
      <c r="JI16" s="111"/>
      <c r="JJ16" s="111"/>
      <c r="JK16" s="111"/>
      <c r="JL16" s="111"/>
      <c r="JM16" s="111"/>
      <c r="JN16" s="111"/>
      <c r="JO16" s="111"/>
      <c r="JP16" s="111"/>
      <c r="JQ16" s="111"/>
      <c r="JR16" s="111"/>
      <c r="JS16" s="111"/>
      <c r="JT16" s="111"/>
      <c r="JU16" s="111"/>
      <c r="JV16" s="111"/>
      <c r="JW16" s="111"/>
      <c r="JX16" s="111"/>
      <c r="JY16" s="111"/>
      <c r="JZ16" s="111"/>
      <c r="KA16" s="111"/>
      <c r="KB16" s="111"/>
      <c r="KC16" s="111"/>
      <c r="KD16" s="111"/>
      <c r="KE16" s="111"/>
      <c r="KF16" s="111"/>
      <c r="KG16" s="111"/>
      <c r="KH16" s="111"/>
      <c r="KI16" s="111"/>
      <c r="KJ16" s="111"/>
      <c r="KK16" s="111"/>
      <c r="KL16" s="111"/>
      <c r="KM16" s="111"/>
      <c r="KN16" s="111"/>
      <c r="KO16" s="111"/>
      <c r="KP16" s="111"/>
      <c r="KQ16" s="111"/>
      <c r="KR16" s="111"/>
      <c r="KS16" s="111"/>
      <c r="KT16" s="111"/>
      <c r="KU16" s="111"/>
      <c r="KV16" s="111"/>
      <c r="KW16" s="111"/>
      <c r="KX16" s="111"/>
      <c r="KY16" s="111"/>
      <c r="KZ16" s="111"/>
      <c r="LA16" s="111"/>
      <c r="LB16" s="111"/>
      <c r="LC16" s="111"/>
      <c r="LD16" s="111"/>
      <c r="LE16" s="111"/>
      <c r="LF16" s="111"/>
      <c r="LG16" s="111"/>
      <c r="LH16" s="111"/>
      <c r="LI16" s="111"/>
      <c r="LJ16" s="111"/>
      <c r="LK16" s="111"/>
      <c r="LL16" s="111"/>
      <c r="LM16" s="111"/>
      <c r="LN16" s="111"/>
      <c r="LO16" s="111"/>
      <c r="LP16" s="111"/>
      <c r="LQ16" s="111"/>
      <c r="LR16" s="111"/>
      <c r="LS16" s="111"/>
      <c r="LT16" s="111"/>
      <c r="LU16" s="111"/>
      <c r="LV16" s="111"/>
      <c r="LW16" s="111"/>
      <c r="LX16" s="111"/>
      <c r="LY16" s="111"/>
      <c r="LZ16" s="111"/>
      <c r="MA16" s="111"/>
      <c r="MB16" s="111"/>
      <c r="MC16" s="111"/>
      <c r="MD16" s="111"/>
      <c r="ME16" s="111"/>
      <c r="MF16" s="111"/>
      <c r="MG16" s="111"/>
      <c r="MH16" s="111"/>
      <c r="MI16" s="111"/>
      <c r="MJ16" s="111"/>
      <c r="MK16" s="111"/>
      <c r="ML16" s="111"/>
      <c r="MM16" s="111"/>
      <c r="MN16" s="111"/>
      <c r="MO16" s="111"/>
      <c r="MP16" s="111"/>
      <c r="MQ16" s="111"/>
      <c r="MR16" s="111"/>
      <c r="MS16" s="111"/>
      <c r="MT16" s="111"/>
      <c r="MU16" s="111"/>
      <c r="MV16" s="111"/>
      <c r="MW16" s="111"/>
      <c r="MX16" s="111"/>
      <c r="MY16" s="111"/>
      <c r="MZ16" s="111"/>
      <c r="NA16" s="111"/>
      <c r="NB16" s="111"/>
      <c r="NC16" s="111"/>
      <c r="ND16" s="111"/>
      <c r="NE16" s="111"/>
      <c r="NF16" s="111"/>
      <c r="NG16" s="111"/>
      <c r="NH16" s="111"/>
      <c r="NI16" s="111"/>
      <c r="NJ16" s="111"/>
      <c r="NK16" s="111"/>
      <c r="NL16" s="111"/>
      <c r="NM16" s="111"/>
      <c r="NN16" s="111"/>
      <c r="NO16" s="111"/>
      <c r="NP16" s="111"/>
      <c r="NQ16" s="111"/>
      <c r="NR16" s="111"/>
      <c r="NS16" s="111"/>
      <c r="NT16" s="111"/>
      <c r="NU16" s="111"/>
      <c r="NV16" s="111"/>
      <c r="NW16" s="111"/>
      <c r="NX16" s="111"/>
      <c r="NY16" s="111"/>
      <c r="NZ16" s="111"/>
      <c r="OA16" s="111"/>
      <c r="OB16" s="111"/>
      <c r="OC16" s="111"/>
      <c r="OD16" s="111"/>
      <c r="OE16" s="111"/>
      <c r="OF16" s="111"/>
      <c r="OG16" s="111"/>
      <c r="OH16" s="111"/>
      <c r="OI16" s="111"/>
      <c r="OJ16" s="111"/>
      <c r="OK16" s="111"/>
      <c r="OL16" s="111"/>
      <c r="OM16" s="111"/>
      <c r="ON16" s="111"/>
      <c r="OO16" s="111"/>
      <c r="OP16" s="111"/>
      <c r="OQ16" s="111"/>
      <c r="OR16" s="111"/>
      <c r="OS16" s="111"/>
      <c r="OT16" s="111"/>
      <c r="OU16" s="111"/>
      <c r="OV16" s="111"/>
      <c r="OW16" s="111"/>
      <c r="OX16" s="111"/>
      <c r="OY16" s="111"/>
      <c r="OZ16" s="111"/>
      <c r="PA16" s="111"/>
      <c r="PB16" s="111"/>
      <c r="PC16" s="111"/>
      <c r="PD16" s="111"/>
      <c r="PE16" s="111"/>
      <c r="PF16" s="111"/>
      <c r="PG16" s="111"/>
      <c r="PH16" s="111"/>
      <c r="PI16" s="111"/>
      <c r="PJ16" s="111"/>
      <c r="PK16" s="111"/>
      <c r="PL16" s="111"/>
      <c r="PM16" s="111"/>
      <c r="PN16" s="111"/>
      <c r="PO16" s="111"/>
      <c r="PP16" s="111"/>
      <c r="PQ16" s="111"/>
      <c r="PR16" s="111"/>
      <c r="PS16" s="111"/>
      <c r="PT16" s="111"/>
      <c r="PU16" s="111"/>
      <c r="PV16" s="111"/>
      <c r="PW16" s="111"/>
      <c r="PX16" s="111"/>
      <c r="PY16" s="111"/>
      <c r="PZ16" s="111"/>
      <c r="QA16" s="111"/>
      <c r="QB16" s="111"/>
      <c r="QC16" s="111"/>
      <c r="QD16" s="111"/>
      <c r="QE16" s="111"/>
      <c r="QF16" s="111"/>
      <c r="QG16" s="111"/>
      <c r="QH16" s="111"/>
      <c r="QI16" s="111"/>
      <c r="QJ16" s="111"/>
      <c r="QK16" s="111"/>
      <c r="QL16" s="111"/>
      <c r="QM16" s="111"/>
      <c r="QN16" s="111"/>
      <c r="QO16" s="111"/>
      <c r="QP16" s="111"/>
      <c r="QQ16" s="111"/>
      <c r="QR16" s="111"/>
      <c r="QS16" s="111"/>
    </row>
    <row r="17" spans="1:461" s="29" customFormat="1" ht="132" x14ac:dyDescent="0.3">
      <c r="A17" s="8" t="s">
        <v>76</v>
      </c>
      <c r="B17" s="24"/>
      <c r="C17" s="8" t="s">
        <v>77</v>
      </c>
      <c r="D17" s="10"/>
      <c r="E17" s="8" t="s">
        <v>78</v>
      </c>
      <c r="F17" s="8" t="s">
        <v>79</v>
      </c>
      <c r="G17" s="11" t="s">
        <v>80</v>
      </c>
      <c r="H17" s="12" t="s">
        <v>81</v>
      </c>
      <c r="I17" s="12" t="s">
        <v>82</v>
      </c>
      <c r="J17" s="12" t="s">
        <v>395</v>
      </c>
      <c r="K17" s="13">
        <f t="shared" ref="K17:K19" si="0">6.7%+37.8%</f>
        <v>0.44499999999999995</v>
      </c>
      <c r="L17" s="12">
        <v>2017</v>
      </c>
      <c r="M17" s="12">
        <v>2019</v>
      </c>
      <c r="N17" s="12">
        <v>2038</v>
      </c>
      <c r="O17" s="13">
        <v>0.44</v>
      </c>
      <c r="P17" s="14">
        <v>0.435</v>
      </c>
      <c r="Q17" s="15">
        <v>0.42</v>
      </c>
      <c r="R17" s="15">
        <v>0.41</v>
      </c>
      <c r="S17" s="15">
        <v>0.4</v>
      </c>
      <c r="T17" s="15">
        <v>0.39</v>
      </c>
      <c r="U17" s="15">
        <v>0.38</v>
      </c>
      <c r="V17" s="15">
        <v>0.37</v>
      </c>
      <c r="W17" s="15">
        <v>0.36</v>
      </c>
      <c r="X17" s="15">
        <v>0.35</v>
      </c>
      <c r="Y17" s="15">
        <v>0.34</v>
      </c>
      <c r="Z17" s="15">
        <v>0.33</v>
      </c>
      <c r="AA17" s="15">
        <v>0.32</v>
      </c>
      <c r="AB17" s="15">
        <v>0.31</v>
      </c>
      <c r="AC17" s="15">
        <v>0.3</v>
      </c>
      <c r="AD17" s="15">
        <v>0.28999999999999998</v>
      </c>
      <c r="AE17" s="15">
        <v>0.28000000000000003</v>
      </c>
      <c r="AF17" s="15">
        <v>0.27</v>
      </c>
      <c r="AG17" s="15">
        <v>0.26</v>
      </c>
      <c r="AH17" s="15">
        <v>0.25</v>
      </c>
      <c r="AI17" s="15">
        <v>0.25</v>
      </c>
      <c r="AJ17" s="8" t="s">
        <v>94</v>
      </c>
      <c r="AK17" s="16">
        <v>8.3000000000000004E-2</v>
      </c>
      <c r="AL17" s="8" t="s">
        <v>95</v>
      </c>
      <c r="AM17" s="8" t="s">
        <v>96</v>
      </c>
      <c r="AN17" s="25" t="s">
        <v>259</v>
      </c>
      <c r="AO17" s="91" t="s">
        <v>330</v>
      </c>
      <c r="AP17" s="17" t="s">
        <v>217</v>
      </c>
      <c r="AQ17" s="17" t="s">
        <v>97</v>
      </c>
      <c r="AR17" s="17" t="s">
        <v>98</v>
      </c>
      <c r="AS17" s="12"/>
      <c r="AT17" s="17">
        <v>67</v>
      </c>
      <c r="AU17" s="17">
        <v>2018</v>
      </c>
      <c r="AV17" s="17">
        <v>2019</v>
      </c>
      <c r="AW17" s="12">
        <v>2038</v>
      </c>
      <c r="AX17" s="26">
        <v>69</v>
      </c>
      <c r="AY17" s="12">
        <v>71</v>
      </c>
      <c r="AZ17" s="12">
        <v>73</v>
      </c>
      <c r="BA17" s="12">
        <v>75</v>
      </c>
      <c r="BB17" s="12">
        <v>77</v>
      </c>
      <c r="BC17" s="12">
        <v>79</v>
      </c>
      <c r="BD17" s="12">
        <v>100</v>
      </c>
      <c r="BE17" s="12">
        <v>110</v>
      </c>
      <c r="BF17" s="12">
        <v>120</v>
      </c>
      <c r="BG17" s="12">
        <v>130</v>
      </c>
      <c r="BH17" s="12">
        <v>140</v>
      </c>
      <c r="BI17" s="12">
        <v>150</v>
      </c>
      <c r="BJ17" s="12">
        <v>165</v>
      </c>
      <c r="BK17" s="12">
        <v>180</v>
      </c>
      <c r="BL17" s="12">
        <v>200</v>
      </c>
      <c r="BM17" s="12">
        <v>220</v>
      </c>
      <c r="BN17" s="12">
        <v>240</v>
      </c>
      <c r="BO17" s="12">
        <v>260</v>
      </c>
      <c r="BP17" s="12">
        <v>290</v>
      </c>
      <c r="BQ17" s="12">
        <v>320</v>
      </c>
      <c r="BR17" s="26">
        <v>3069</v>
      </c>
      <c r="BS17" s="18">
        <v>144921000</v>
      </c>
      <c r="BT17" s="27">
        <v>144921000</v>
      </c>
      <c r="BU17" s="12" t="s">
        <v>87</v>
      </c>
      <c r="BV17" s="12" t="s">
        <v>393</v>
      </c>
      <c r="BW17" s="19">
        <v>158359089.56700003</v>
      </c>
      <c r="BX17" s="28">
        <v>0</v>
      </c>
      <c r="BY17" s="12" t="s">
        <v>87</v>
      </c>
      <c r="BZ17" s="12" t="s">
        <v>393</v>
      </c>
      <c r="CA17" s="20">
        <v>167249089.18274301</v>
      </c>
      <c r="CB17" s="20">
        <v>0</v>
      </c>
      <c r="CC17" s="12" t="s">
        <v>87</v>
      </c>
      <c r="CD17" s="20">
        <v>177434573.04169923</v>
      </c>
      <c r="CE17" s="20">
        <v>0</v>
      </c>
      <c r="CF17" s="12" t="s">
        <v>87</v>
      </c>
      <c r="CG17" s="20">
        <v>188473368.1631456</v>
      </c>
      <c r="CH17" s="20">
        <v>0</v>
      </c>
      <c r="CI17" s="12" t="s">
        <v>87</v>
      </c>
      <c r="CJ17" s="20">
        <v>571037608</v>
      </c>
      <c r="CK17" s="20">
        <v>0</v>
      </c>
      <c r="CL17" s="12" t="s">
        <v>87</v>
      </c>
      <c r="CM17" s="20">
        <v>571037608</v>
      </c>
      <c r="CN17" s="20">
        <v>0</v>
      </c>
      <c r="CO17" s="12" t="s">
        <v>87</v>
      </c>
      <c r="CP17" s="20">
        <v>571037608</v>
      </c>
      <c r="CQ17" s="20">
        <v>0</v>
      </c>
      <c r="CR17" s="12" t="s">
        <v>87</v>
      </c>
      <c r="CS17" s="20">
        <v>571037608</v>
      </c>
      <c r="CT17" s="20">
        <v>0</v>
      </c>
      <c r="CU17" s="12" t="s">
        <v>87</v>
      </c>
      <c r="CV17" s="20">
        <v>571037608</v>
      </c>
      <c r="CW17" s="20">
        <v>0</v>
      </c>
      <c r="CX17" s="12" t="s">
        <v>87</v>
      </c>
      <c r="CY17" s="20">
        <v>571037608</v>
      </c>
      <c r="CZ17" s="20">
        <v>0</v>
      </c>
      <c r="DA17" s="12" t="s">
        <v>87</v>
      </c>
      <c r="DB17" s="20">
        <v>571037608</v>
      </c>
      <c r="DC17" s="20">
        <v>0</v>
      </c>
      <c r="DD17" s="12" t="s">
        <v>87</v>
      </c>
      <c r="DE17" s="20">
        <v>571037608</v>
      </c>
      <c r="DF17" s="20">
        <v>0</v>
      </c>
      <c r="DG17" s="12" t="s">
        <v>87</v>
      </c>
      <c r="DH17" s="20">
        <v>571037608</v>
      </c>
      <c r="DI17" s="20">
        <v>0</v>
      </c>
      <c r="DJ17" s="12" t="s">
        <v>87</v>
      </c>
      <c r="DK17" s="20">
        <v>571037608</v>
      </c>
      <c r="DL17" s="20">
        <v>0</v>
      </c>
      <c r="DM17" s="12" t="s">
        <v>87</v>
      </c>
      <c r="DN17" s="20">
        <v>571037608</v>
      </c>
      <c r="DO17" s="20">
        <v>0</v>
      </c>
      <c r="DP17" s="12" t="s">
        <v>87</v>
      </c>
      <c r="DQ17" s="20">
        <v>571037608</v>
      </c>
      <c r="DR17" s="20">
        <v>0</v>
      </c>
      <c r="DS17" s="12" t="s">
        <v>87</v>
      </c>
      <c r="DT17" s="20">
        <v>571037608</v>
      </c>
      <c r="DU17" s="20">
        <v>0</v>
      </c>
      <c r="DV17" s="12" t="s">
        <v>87</v>
      </c>
      <c r="DW17" s="20">
        <v>571037608</v>
      </c>
      <c r="DX17" s="20">
        <v>0</v>
      </c>
      <c r="DY17" s="12" t="s">
        <v>87</v>
      </c>
      <c r="DZ17" s="20">
        <v>571029508</v>
      </c>
      <c r="EA17" s="20">
        <v>0</v>
      </c>
      <c r="EB17" s="12" t="s">
        <v>87</v>
      </c>
      <c r="EC17" s="20">
        <v>9401993139.9545879</v>
      </c>
      <c r="ED17" s="11" t="s">
        <v>88</v>
      </c>
      <c r="EE17" s="12" t="s">
        <v>89</v>
      </c>
      <c r="EF17" s="12" t="s">
        <v>90</v>
      </c>
      <c r="EG17" s="12" t="s">
        <v>91</v>
      </c>
      <c r="EH17" s="12" t="s">
        <v>92</v>
      </c>
      <c r="EI17" s="22" t="s">
        <v>93</v>
      </c>
      <c r="EJ17" s="11"/>
      <c r="EK17" s="11"/>
      <c r="EL17" s="11"/>
      <c r="EM17" s="11"/>
      <c r="EN17" s="11"/>
      <c r="EO17" s="1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</row>
    <row r="18" spans="1:461" s="29" customFormat="1" ht="132" x14ac:dyDescent="0.3">
      <c r="A18" s="8" t="s">
        <v>76</v>
      </c>
      <c r="B18" s="24"/>
      <c r="C18" s="8" t="s">
        <v>77</v>
      </c>
      <c r="D18" s="10"/>
      <c r="E18" s="8" t="s">
        <v>78</v>
      </c>
      <c r="F18" s="8" t="s">
        <v>79</v>
      </c>
      <c r="G18" s="11" t="s">
        <v>80</v>
      </c>
      <c r="H18" s="12" t="s">
        <v>81</v>
      </c>
      <c r="I18" s="12" t="s">
        <v>82</v>
      </c>
      <c r="J18" s="12" t="s">
        <v>395</v>
      </c>
      <c r="K18" s="13">
        <f t="shared" si="0"/>
        <v>0.44499999999999995</v>
      </c>
      <c r="L18" s="12">
        <v>2017</v>
      </c>
      <c r="M18" s="12">
        <v>2019</v>
      </c>
      <c r="N18" s="12">
        <v>2038</v>
      </c>
      <c r="O18" s="13">
        <v>0.44</v>
      </c>
      <c r="P18" s="14">
        <v>0.435</v>
      </c>
      <c r="Q18" s="15">
        <v>0.42</v>
      </c>
      <c r="R18" s="15">
        <v>0.41</v>
      </c>
      <c r="S18" s="15">
        <v>0.4</v>
      </c>
      <c r="T18" s="15">
        <v>0.39</v>
      </c>
      <c r="U18" s="15">
        <v>0.38</v>
      </c>
      <c r="V18" s="15">
        <v>0.37</v>
      </c>
      <c r="W18" s="15">
        <v>0.36</v>
      </c>
      <c r="X18" s="15">
        <v>0.35</v>
      </c>
      <c r="Y18" s="15">
        <v>0.34</v>
      </c>
      <c r="Z18" s="15">
        <v>0.33</v>
      </c>
      <c r="AA18" s="15">
        <v>0.32</v>
      </c>
      <c r="AB18" s="15">
        <v>0.31</v>
      </c>
      <c r="AC18" s="15">
        <v>0.3</v>
      </c>
      <c r="AD18" s="15">
        <v>0.28999999999999998</v>
      </c>
      <c r="AE18" s="15">
        <v>0.28000000000000003</v>
      </c>
      <c r="AF18" s="15">
        <v>0.27</v>
      </c>
      <c r="AG18" s="15">
        <v>0.26</v>
      </c>
      <c r="AH18" s="15">
        <v>0.25</v>
      </c>
      <c r="AI18" s="15">
        <v>0.25</v>
      </c>
      <c r="AJ18" s="8" t="s">
        <v>99</v>
      </c>
      <c r="AK18" s="16">
        <v>8.3000000000000004E-2</v>
      </c>
      <c r="AL18" s="8" t="s">
        <v>100</v>
      </c>
      <c r="AM18" s="8" t="s">
        <v>101</v>
      </c>
      <c r="AN18" s="25" t="s">
        <v>259</v>
      </c>
      <c r="AO18" s="91" t="s">
        <v>332</v>
      </c>
      <c r="AP18" s="17" t="s">
        <v>102</v>
      </c>
      <c r="AQ18" s="17" t="s">
        <v>86</v>
      </c>
      <c r="AR18" s="17" t="s">
        <v>98</v>
      </c>
      <c r="AS18" s="12"/>
      <c r="AT18" s="17">
        <v>2</v>
      </c>
      <c r="AU18" s="17">
        <v>2018</v>
      </c>
      <c r="AV18" s="17">
        <v>2019</v>
      </c>
      <c r="AW18" s="12">
        <v>2038</v>
      </c>
      <c r="AX18" s="12">
        <v>3</v>
      </c>
      <c r="AY18" s="12">
        <v>3</v>
      </c>
      <c r="AZ18" s="12">
        <v>4</v>
      </c>
      <c r="BA18" s="12">
        <v>5</v>
      </c>
      <c r="BB18" s="12">
        <v>5</v>
      </c>
      <c r="BC18" s="12">
        <v>5</v>
      </c>
      <c r="BD18" s="12">
        <v>5</v>
      </c>
      <c r="BE18" s="12">
        <v>5</v>
      </c>
      <c r="BF18" s="12">
        <v>5</v>
      </c>
      <c r="BG18" s="12">
        <v>5</v>
      </c>
      <c r="BH18" s="12">
        <v>5</v>
      </c>
      <c r="BI18" s="12">
        <v>5</v>
      </c>
      <c r="BJ18" s="12">
        <v>5</v>
      </c>
      <c r="BK18" s="12">
        <v>5</v>
      </c>
      <c r="BL18" s="12">
        <v>5</v>
      </c>
      <c r="BM18" s="12">
        <v>5</v>
      </c>
      <c r="BN18" s="12">
        <v>5</v>
      </c>
      <c r="BO18" s="12">
        <v>5</v>
      </c>
      <c r="BP18" s="12">
        <v>5</v>
      </c>
      <c r="BQ18" s="12">
        <v>5</v>
      </c>
      <c r="BR18" s="12">
        <v>5</v>
      </c>
      <c r="BS18" s="18">
        <v>3436284000</v>
      </c>
      <c r="BT18" s="18">
        <v>3436284000</v>
      </c>
      <c r="BU18" s="12" t="s">
        <v>87</v>
      </c>
      <c r="BV18" s="12">
        <v>1040</v>
      </c>
      <c r="BW18" s="19">
        <v>3539372520</v>
      </c>
      <c r="BX18" s="19">
        <v>0</v>
      </c>
      <c r="BY18" s="12" t="s">
        <v>87</v>
      </c>
      <c r="BZ18" s="12">
        <v>1040</v>
      </c>
      <c r="CA18" s="20">
        <v>3716341146</v>
      </c>
      <c r="CB18" s="20">
        <v>0</v>
      </c>
      <c r="CC18" s="12" t="s">
        <v>87</v>
      </c>
      <c r="CD18" s="20">
        <v>3827831380.3800001</v>
      </c>
      <c r="CE18" s="20">
        <v>0</v>
      </c>
      <c r="CF18" s="12" t="s">
        <v>87</v>
      </c>
      <c r="CG18" s="20">
        <v>3827831381.8800001</v>
      </c>
      <c r="CH18" s="20">
        <v>0</v>
      </c>
      <c r="CI18" s="12" t="s">
        <v>87</v>
      </c>
      <c r="CJ18" s="20">
        <v>1327864984.3773007</v>
      </c>
      <c r="CK18" s="20">
        <v>0</v>
      </c>
      <c r="CL18" s="12" t="s">
        <v>87</v>
      </c>
      <c r="CM18" s="20">
        <v>1367700933.9086199</v>
      </c>
      <c r="CN18" s="20">
        <v>0</v>
      </c>
      <c r="CO18" s="12" t="s">
        <v>87</v>
      </c>
      <c r="CP18" s="20">
        <v>1408731961.9258785</v>
      </c>
      <c r="CQ18" s="20">
        <v>0</v>
      </c>
      <c r="CR18" s="12" t="s">
        <v>87</v>
      </c>
      <c r="CS18" s="20">
        <v>1450993920.7836552</v>
      </c>
      <c r="CT18" s="20">
        <v>0</v>
      </c>
      <c r="CU18" s="12" t="s">
        <v>87</v>
      </c>
      <c r="CV18" s="20">
        <v>1494523738.4071648</v>
      </c>
      <c r="CW18" s="20">
        <v>0</v>
      </c>
      <c r="CX18" s="12" t="s">
        <v>87</v>
      </c>
      <c r="CY18" s="20">
        <v>1539359450.5593798</v>
      </c>
      <c r="CZ18" s="20">
        <v>0</v>
      </c>
      <c r="DA18" s="12" t="s">
        <v>87</v>
      </c>
      <c r="DB18" s="20">
        <v>1585540234.0761611</v>
      </c>
      <c r="DC18" s="20">
        <v>0</v>
      </c>
      <c r="DD18" s="12" t="s">
        <v>87</v>
      </c>
      <c r="DE18" s="20">
        <v>1633106441.0984459</v>
      </c>
      <c r="DF18" s="20">
        <v>0</v>
      </c>
      <c r="DG18" s="12" t="s">
        <v>87</v>
      </c>
      <c r="DH18" s="20">
        <v>1682099634.3313994</v>
      </c>
      <c r="DI18" s="20">
        <v>0</v>
      </c>
      <c r="DJ18" s="12" t="s">
        <v>87</v>
      </c>
      <c r="DK18" s="20">
        <v>1732562623.3613417</v>
      </c>
      <c r="DL18" s="20">
        <v>0</v>
      </c>
      <c r="DM18" s="12" t="s">
        <v>87</v>
      </c>
      <c r="DN18" s="20">
        <v>1784539502.0621819</v>
      </c>
      <c r="DO18" s="20">
        <v>0</v>
      </c>
      <c r="DP18" s="12" t="s">
        <v>87</v>
      </c>
      <c r="DQ18" s="20">
        <v>1838075687.1240473</v>
      </c>
      <c r="DR18" s="20">
        <v>0</v>
      </c>
      <c r="DS18" s="12" t="s">
        <v>87</v>
      </c>
      <c r="DT18" s="20">
        <v>1893217957.7377689</v>
      </c>
      <c r="DU18" s="20">
        <v>0</v>
      </c>
      <c r="DV18" s="12" t="s">
        <v>87</v>
      </c>
      <c r="DW18" s="20">
        <v>1950014496.469902</v>
      </c>
      <c r="DX18" s="20">
        <v>0</v>
      </c>
      <c r="DY18" s="12" t="s">
        <v>87</v>
      </c>
      <c r="DZ18" s="20">
        <v>2964008005.3639994</v>
      </c>
      <c r="EA18" s="20">
        <v>0</v>
      </c>
      <c r="EB18" s="12" t="s">
        <v>87</v>
      </c>
      <c r="EC18" s="20">
        <v>43999999999.847244</v>
      </c>
      <c r="ED18" s="11" t="s">
        <v>88</v>
      </c>
      <c r="EE18" s="12" t="s">
        <v>89</v>
      </c>
      <c r="EF18" s="12" t="s">
        <v>90</v>
      </c>
      <c r="EG18" s="12" t="s">
        <v>91</v>
      </c>
      <c r="EH18" s="12" t="s">
        <v>92</v>
      </c>
      <c r="EI18" s="22" t="s">
        <v>93</v>
      </c>
      <c r="EJ18" s="11"/>
      <c r="EK18" s="11"/>
      <c r="EL18" s="11"/>
      <c r="EM18" s="11"/>
      <c r="EN18" s="11"/>
      <c r="EO18" s="1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</row>
    <row r="19" spans="1:461" s="29" customFormat="1" ht="132" x14ac:dyDescent="0.3">
      <c r="A19" s="8" t="s">
        <v>76</v>
      </c>
      <c r="B19" s="24"/>
      <c r="C19" s="8" t="s">
        <v>77</v>
      </c>
      <c r="D19" s="10"/>
      <c r="E19" s="8" t="s">
        <v>78</v>
      </c>
      <c r="F19" s="8" t="s">
        <v>79</v>
      </c>
      <c r="G19" s="11" t="s">
        <v>80</v>
      </c>
      <c r="H19" s="12" t="s">
        <v>81</v>
      </c>
      <c r="I19" s="12" t="s">
        <v>82</v>
      </c>
      <c r="J19" s="12" t="s">
        <v>395</v>
      </c>
      <c r="K19" s="13">
        <f t="shared" si="0"/>
        <v>0.44499999999999995</v>
      </c>
      <c r="L19" s="12">
        <v>2017</v>
      </c>
      <c r="M19" s="12">
        <v>2019</v>
      </c>
      <c r="N19" s="12">
        <v>2038</v>
      </c>
      <c r="O19" s="13">
        <v>0.44</v>
      </c>
      <c r="P19" s="14">
        <v>0.435</v>
      </c>
      <c r="Q19" s="15">
        <v>0.42</v>
      </c>
      <c r="R19" s="15">
        <v>0.41</v>
      </c>
      <c r="S19" s="15">
        <v>0.4</v>
      </c>
      <c r="T19" s="15">
        <v>0.39</v>
      </c>
      <c r="U19" s="15">
        <v>0.38</v>
      </c>
      <c r="V19" s="15">
        <v>0.37</v>
      </c>
      <c r="W19" s="15">
        <v>0.36</v>
      </c>
      <c r="X19" s="15">
        <v>0.35</v>
      </c>
      <c r="Y19" s="15">
        <v>0.34</v>
      </c>
      <c r="Z19" s="15">
        <v>0.33</v>
      </c>
      <c r="AA19" s="15">
        <v>0.32</v>
      </c>
      <c r="AB19" s="15">
        <v>0.31</v>
      </c>
      <c r="AC19" s="15">
        <v>0.3</v>
      </c>
      <c r="AD19" s="15">
        <v>0.28999999999999998</v>
      </c>
      <c r="AE19" s="15">
        <v>0.28000000000000003</v>
      </c>
      <c r="AF19" s="15">
        <v>0.27</v>
      </c>
      <c r="AG19" s="15">
        <v>0.26</v>
      </c>
      <c r="AH19" s="15">
        <v>0.25</v>
      </c>
      <c r="AI19" s="15">
        <v>0.25</v>
      </c>
      <c r="AJ19" s="8" t="s">
        <v>103</v>
      </c>
      <c r="AK19" s="16">
        <v>8.4000000000000005E-2</v>
      </c>
      <c r="AL19" s="8" t="s">
        <v>104</v>
      </c>
      <c r="AM19" s="8" t="s">
        <v>105</v>
      </c>
      <c r="AN19" s="25" t="s">
        <v>259</v>
      </c>
      <c r="AO19" s="91" t="s">
        <v>329</v>
      </c>
      <c r="AP19" s="17" t="s">
        <v>402</v>
      </c>
      <c r="AQ19" s="17" t="s">
        <v>86</v>
      </c>
      <c r="AR19" s="17" t="s">
        <v>82</v>
      </c>
      <c r="AS19" s="12">
        <v>410</v>
      </c>
      <c r="AT19" s="17">
        <v>0</v>
      </c>
      <c r="AU19" s="17">
        <v>2018</v>
      </c>
      <c r="AV19" s="17">
        <v>2019</v>
      </c>
      <c r="AW19" s="12">
        <v>2020</v>
      </c>
      <c r="AX19" s="15">
        <v>0.7</v>
      </c>
      <c r="AY19" s="15">
        <v>1</v>
      </c>
      <c r="AZ19" s="12" t="s">
        <v>102</v>
      </c>
      <c r="BA19" s="12" t="s">
        <v>102</v>
      </c>
      <c r="BB19" s="12" t="s">
        <v>102</v>
      </c>
      <c r="BC19" s="12" t="s">
        <v>102</v>
      </c>
      <c r="BD19" s="12" t="s">
        <v>102</v>
      </c>
      <c r="BE19" s="12" t="s">
        <v>102</v>
      </c>
      <c r="BF19" s="12" t="s">
        <v>102</v>
      </c>
      <c r="BG19" s="12" t="s">
        <v>102</v>
      </c>
      <c r="BH19" s="12" t="s">
        <v>102</v>
      </c>
      <c r="BI19" s="12" t="s">
        <v>102</v>
      </c>
      <c r="BJ19" s="12" t="s">
        <v>102</v>
      </c>
      <c r="BK19" s="12" t="s">
        <v>102</v>
      </c>
      <c r="BL19" s="12" t="s">
        <v>102</v>
      </c>
      <c r="BM19" s="12" t="s">
        <v>102</v>
      </c>
      <c r="BN19" s="12" t="s">
        <v>102</v>
      </c>
      <c r="BO19" s="12" t="s">
        <v>102</v>
      </c>
      <c r="BP19" s="12" t="s">
        <v>102</v>
      </c>
      <c r="BQ19" s="12" t="s">
        <v>102</v>
      </c>
      <c r="BR19" s="15">
        <v>1</v>
      </c>
      <c r="BS19" s="18">
        <v>200000000</v>
      </c>
      <c r="BT19" s="18">
        <v>200000000</v>
      </c>
      <c r="BU19" s="12" t="s">
        <v>87</v>
      </c>
      <c r="BV19" s="12">
        <v>1074</v>
      </c>
      <c r="BW19" s="18">
        <v>210000000</v>
      </c>
      <c r="BX19" s="18">
        <v>210000000</v>
      </c>
      <c r="BY19" s="12" t="s">
        <v>87</v>
      </c>
      <c r="BZ19" s="12">
        <v>1074</v>
      </c>
      <c r="CA19" s="20" t="s">
        <v>102</v>
      </c>
      <c r="CB19" s="20" t="s">
        <v>102</v>
      </c>
      <c r="CC19" s="20" t="s">
        <v>102</v>
      </c>
      <c r="CD19" s="20" t="s">
        <v>102</v>
      </c>
      <c r="CE19" s="20" t="s">
        <v>102</v>
      </c>
      <c r="CF19" s="20" t="s">
        <v>102</v>
      </c>
      <c r="CG19" s="20" t="s">
        <v>102</v>
      </c>
      <c r="CH19" s="20" t="s">
        <v>102</v>
      </c>
      <c r="CI19" s="20" t="s">
        <v>102</v>
      </c>
      <c r="CJ19" s="20" t="s">
        <v>102</v>
      </c>
      <c r="CK19" s="20" t="s">
        <v>102</v>
      </c>
      <c r="CL19" s="20" t="s">
        <v>102</v>
      </c>
      <c r="CM19" s="20" t="s">
        <v>102</v>
      </c>
      <c r="CN19" s="20" t="s">
        <v>102</v>
      </c>
      <c r="CO19" s="20" t="s">
        <v>102</v>
      </c>
      <c r="CP19" s="20" t="s">
        <v>102</v>
      </c>
      <c r="CQ19" s="20" t="s">
        <v>102</v>
      </c>
      <c r="CR19" s="20" t="s">
        <v>102</v>
      </c>
      <c r="CS19" s="20" t="s">
        <v>102</v>
      </c>
      <c r="CT19" s="20" t="s">
        <v>102</v>
      </c>
      <c r="CU19" s="20" t="s">
        <v>102</v>
      </c>
      <c r="CV19" s="20" t="s">
        <v>102</v>
      </c>
      <c r="CW19" s="20" t="s">
        <v>102</v>
      </c>
      <c r="CX19" s="20" t="s">
        <v>102</v>
      </c>
      <c r="CY19" s="20" t="s">
        <v>102</v>
      </c>
      <c r="CZ19" s="20" t="s">
        <v>102</v>
      </c>
      <c r="DA19" s="20" t="s">
        <v>102</v>
      </c>
      <c r="DB19" s="20" t="s">
        <v>102</v>
      </c>
      <c r="DC19" s="20" t="s">
        <v>102</v>
      </c>
      <c r="DD19" s="20" t="s">
        <v>102</v>
      </c>
      <c r="DE19" s="20" t="s">
        <v>102</v>
      </c>
      <c r="DF19" s="20" t="s">
        <v>102</v>
      </c>
      <c r="DG19" s="20" t="s">
        <v>102</v>
      </c>
      <c r="DH19" s="20" t="s">
        <v>102</v>
      </c>
      <c r="DI19" s="20" t="s">
        <v>102</v>
      </c>
      <c r="DJ19" s="20" t="s">
        <v>102</v>
      </c>
      <c r="DK19" s="20" t="s">
        <v>102</v>
      </c>
      <c r="DL19" s="20" t="s">
        <v>102</v>
      </c>
      <c r="DM19" s="20" t="s">
        <v>102</v>
      </c>
      <c r="DN19" s="20" t="s">
        <v>102</v>
      </c>
      <c r="DO19" s="20" t="s">
        <v>102</v>
      </c>
      <c r="DP19" s="20" t="s">
        <v>102</v>
      </c>
      <c r="DQ19" s="20" t="s">
        <v>102</v>
      </c>
      <c r="DR19" s="20" t="s">
        <v>102</v>
      </c>
      <c r="DS19" s="20" t="s">
        <v>102</v>
      </c>
      <c r="DT19" s="20" t="s">
        <v>102</v>
      </c>
      <c r="DU19" s="20" t="s">
        <v>102</v>
      </c>
      <c r="DV19" s="20" t="s">
        <v>102</v>
      </c>
      <c r="DW19" s="20" t="s">
        <v>102</v>
      </c>
      <c r="DX19" s="20" t="s">
        <v>102</v>
      </c>
      <c r="DY19" s="20" t="s">
        <v>102</v>
      </c>
      <c r="DZ19" s="20" t="s">
        <v>102</v>
      </c>
      <c r="EA19" s="20" t="s">
        <v>102</v>
      </c>
      <c r="EB19" s="20" t="s">
        <v>102</v>
      </c>
      <c r="EC19" s="20">
        <v>410000000</v>
      </c>
      <c r="ED19" s="11" t="s">
        <v>88</v>
      </c>
      <c r="EE19" s="12" t="s">
        <v>89</v>
      </c>
      <c r="EF19" s="12" t="s">
        <v>106</v>
      </c>
      <c r="EG19" s="12" t="s">
        <v>107</v>
      </c>
      <c r="EH19" s="12" t="s">
        <v>108</v>
      </c>
      <c r="EI19" s="30" t="s">
        <v>109</v>
      </c>
      <c r="EJ19" s="11"/>
      <c r="EK19" s="11"/>
      <c r="EL19" s="11"/>
      <c r="EM19" s="11"/>
      <c r="EN19" s="11"/>
      <c r="EO19" s="1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</row>
    <row r="20" spans="1:461" s="41" customFormat="1" ht="99" x14ac:dyDescent="0.3">
      <c r="A20" s="31" t="s">
        <v>400</v>
      </c>
      <c r="B20" s="96">
        <v>0.33300000000000002</v>
      </c>
      <c r="C20" s="33" t="s">
        <v>110</v>
      </c>
      <c r="D20" s="101">
        <v>0.111</v>
      </c>
      <c r="E20" s="35" t="s">
        <v>111</v>
      </c>
      <c r="F20" s="33" t="s">
        <v>112</v>
      </c>
      <c r="G20" s="36" t="s">
        <v>113</v>
      </c>
      <c r="H20" s="36" t="s">
        <v>114</v>
      </c>
      <c r="I20" s="36" t="s">
        <v>82</v>
      </c>
      <c r="J20" s="36" t="s">
        <v>395</v>
      </c>
      <c r="K20" s="36">
        <v>60</v>
      </c>
      <c r="L20" s="36">
        <v>2018</v>
      </c>
      <c r="M20" s="36">
        <v>2019</v>
      </c>
      <c r="N20" s="36">
        <v>2038</v>
      </c>
      <c r="O20" s="37">
        <v>60</v>
      </c>
      <c r="P20" s="37">
        <v>60</v>
      </c>
      <c r="Q20" s="37">
        <v>60</v>
      </c>
      <c r="R20" s="37">
        <v>60</v>
      </c>
      <c r="S20" s="37">
        <v>60</v>
      </c>
      <c r="T20" s="37">
        <v>60</v>
      </c>
      <c r="U20" s="37">
        <v>60</v>
      </c>
      <c r="V20" s="37">
        <v>60</v>
      </c>
      <c r="W20" s="37">
        <v>60</v>
      </c>
      <c r="X20" s="37">
        <v>60</v>
      </c>
      <c r="Y20" s="37">
        <v>60</v>
      </c>
      <c r="Z20" s="37">
        <v>60</v>
      </c>
      <c r="AA20" s="37">
        <v>60</v>
      </c>
      <c r="AB20" s="37">
        <v>60</v>
      </c>
      <c r="AC20" s="37">
        <v>60</v>
      </c>
      <c r="AD20" s="37">
        <v>60</v>
      </c>
      <c r="AE20" s="37">
        <v>60</v>
      </c>
      <c r="AF20" s="37">
        <v>60</v>
      </c>
      <c r="AG20" s="37">
        <v>60</v>
      </c>
      <c r="AH20" s="37">
        <v>60</v>
      </c>
      <c r="AI20" s="36">
        <v>60</v>
      </c>
      <c r="AJ20" s="35" t="s">
        <v>115</v>
      </c>
      <c r="AK20" s="103">
        <v>3.6999999999999998E-2</v>
      </c>
      <c r="AL20" s="35" t="s">
        <v>116</v>
      </c>
      <c r="AM20" s="35" t="s">
        <v>117</v>
      </c>
      <c r="AN20" s="94" t="s">
        <v>267</v>
      </c>
      <c r="AO20" s="92" t="s">
        <v>351</v>
      </c>
      <c r="AP20" s="36" t="s">
        <v>113</v>
      </c>
      <c r="AQ20" s="36" t="s">
        <v>97</v>
      </c>
      <c r="AR20" s="36" t="s">
        <v>98</v>
      </c>
      <c r="AS20" s="38"/>
      <c r="AT20" s="36">
        <v>0</v>
      </c>
      <c r="AU20" s="36">
        <v>2018</v>
      </c>
      <c r="AV20" s="36">
        <v>2019</v>
      </c>
      <c r="AW20" s="36">
        <v>2023</v>
      </c>
      <c r="AX20" s="37">
        <v>413</v>
      </c>
      <c r="AY20" s="37">
        <v>73</v>
      </c>
      <c r="AZ20" s="37">
        <v>368</v>
      </c>
      <c r="BA20" s="37">
        <v>309</v>
      </c>
      <c r="BB20" s="37">
        <v>146</v>
      </c>
      <c r="BC20" s="37" t="s">
        <v>102</v>
      </c>
      <c r="BD20" s="37" t="s">
        <v>102</v>
      </c>
      <c r="BE20" s="37" t="s">
        <v>102</v>
      </c>
      <c r="BF20" s="37" t="s">
        <v>102</v>
      </c>
      <c r="BG20" s="37" t="s">
        <v>102</v>
      </c>
      <c r="BH20" s="37" t="s">
        <v>102</v>
      </c>
      <c r="BI20" s="37" t="s">
        <v>102</v>
      </c>
      <c r="BJ20" s="37" t="s">
        <v>102</v>
      </c>
      <c r="BK20" s="37" t="s">
        <v>102</v>
      </c>
      <c r="BL20" s="37" t="s">
        <v>102</v>
      </c>
      <c r="BM20" s="37" t="s">
        <v>102</v>
      </c>
      <c r="BN20" s="37" t="s">
        <v>102</v>
      </c>
      <c r="BO20" s="37" t="s">
        <v>102</v>
      </c>
      <c r="BP20" s="37" t="s">
        <v>102</v>
      </c>
      <c r="BQ20" s="37" t="s">
        <v>102</v>
      </c>
      <c r="BR20" s="37">
        <f>AX20+AY20+AZ20+BA20+BB20</f>
        <v>1309</v>
      </c>
      <c r="BS20" s="39">
        <v>8485000000</v>
      </c>
      <c r="BT20" s="39">
        <v>8485000000</v>
      </c>
      <c r="BU20" s="38" t="s">
        <v>87</v>
      </c>
      <c r="BV20" s="38">
        <v>1019</v>
      </c>
      <c r="BW20" s="39">
        <v>1478000000</v>
      </c>
      <c r="BX20" s="39">
        <v>0</v>
      </c>
      <c r="BY20" s="38" t="s">
        <v>87</v>
      </c>
      <c r="BZ20" s="38">
        <v>1019</v>
      </c>
      <c r="CA20" s="39">
        <v>7551000000</v>
      </c>
      <c r="CB20" s="39">
        <v>0</v>
      </c>
      <c r="CC20" s="38" t="s">
        <v>87</v>
      </c>
      <c r="CD20" s="39">
        <v>6350000000</v>
      </c>
      <c r="CE20" s="39">
        <v>0</v>
      </c>
      <c r="CF20" s="38" t="s">
        <v>87</v>
      </c>
      <c r="CG20" s="39">
        <v>2992000000</v>
      </c>
      <c r="CH20" s="39">
        <v>0</v>
      </c>
      <c r="CI20" s="38" t="s">
        <v>87</v>
      </c>
      <c r="CJ20" s="39">
        <v>0</v>
      </c>
      <c r="CK20" s="39">
        <v>0</v>
      </c>
      <c r="CL20" s="38" t="s">
        <v>118</v>
      </c>
      <c r="CM20" s="39">
        <v>0</v>
      </c>
      <c r="CN20" s="39">
        <v>0</v>
      </c>
      <c r="CO20" s="38" t="s">
        <v>118</v>
      </c>
      <c r="CP20" s="39">
        <v>0</v>
      </c>
      <c r="CQ20" s="39">
        <v>0</v>
      </c>
      <c r="CR20" s="38" t="s">
        <v>118</v>
      </c>
      <c r="CS20" s="39">
        <v>0</v>
      </c>
      <c r="CT20" s="39">
        <v>0</v>
      </c>
      <c r="CU20" s="38" t="s">
        <v>118</v>
      </c>
      <c r="CV20" s="39">
        <v>0</v>
      </c>
      <c r="CW20" s="39">
        <v>0</v>
      </c>
      <c r="CX20" s="38" t="s">
        <v>118</v>
      </c>
      <c r="CY20" s="39">
        <v>0</v>
      </c>
      <c r="CZ20" s="39">
        <v>0</v>
      </c>
      <c r="DA20" s="38" t="s">
        <v>118</v>
      </c>
      <c r="DB20" s="39">
        <v>0</v>
      </c>
      <c r="DC20" s="39">
        <v>0</v>
      </c>
      <c r="DD20" s="38" t="s">
        <v>118</v>
      </c>
      <c r="DE20" s="39">
        <v>0</v>
      </c>
      <c r="DF20" s="39">
        <v>0</v>
      </c>
      <c r="DG20" s="38" t="s">
        <v>118</v>
      </c>
      <c r="DH20" s="39">
        <v>0</v>
      </c>
      <c r="DI20" s="39">
        <v>0</v>
      </c>
      <c r="DJ20" s="38" t="s">
        <v>118</v>
      </c>
      <c r="DK20" s="39">
        <v>0</v>
      </c>
      <c r="DL20" s="39">
        <v>0</v>
      </c>
      <c r="DM20" s="38" t="s">
        <v>118</v>
      </c>
      <c r="DN20" s="39">
        <v>0</v>
      </c>
      <c r="DO20" s="39">
        <v>0</v>
      </c>
      <c r="DP20" s="38" t="s">
        <v>118</v>
      </c>
      <c r="DQ20" s="39">
        <v>0</v>
      </c>
      <c r="DR20" s="39">
        <v>0</v>
      </c>
      <c r="DS20" s="38" t="s">
        <v>118</v>
      </c>
      <c r="DT20" s="39">
        <v>0</v>
      </c>
      <c r="DU20" s="39">
        <v>0</v>
      </c>
      <c r="DV20" s="38" t="s">
        <v>118</v>
      </c>
      <c r="DW20" s="39">
        <v>0</v>
      </c>
      <c r="DX20" s="39">
        <v>0</v>
      </c>
      <c r="DY20" s="38" t="s">
        <v>118</v>
      </c>
      <c r="DZ20" s="39">
        <v>0</v>
      </c>
      <c r="EA20" s="39">
        <v>0</v>
      </c>
      <c r="EB20" s="38" t="s">
        <v>118</v>
      </c>
      <c r="EC20" s="39">
        <v>26856000000</v>
      </c>
      <c r="ED20" s="38" t="s">
        <v>119</v>
      </c>
      <c r="EE20" s="38" t="s">
        <v>120</v>
      </c>
      <c r="EF20" s="38" t="s">
        <v>121</v>
      </c>
      <c r="EG20" s="40" t="s">
        <v>122</v>
      </c>
      <c r="EH20" s="40" t="s">
        <v>123</v>
      </c>
      <c r="EI20" s="40" t="s">
        <v>124</v>
      </c>
      <c r="EJ20" s="40"/>
      <c r="EK20" s="40"/>
      <c r="EL20" s="40"/>
      <c r="EM20" s="40"/>
      <c r="EN20" s="40"/>
      <c r="EO20" s="40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</row>
    <row r="21" spans="1:461" s="41" customFormat="1" ht="115.5" x14ac:dyDescent="0.3">
      <c r="A21" s="31" t="s">
        <v>400</v>
      </c>
      <c r="B21" s="32"/>
      <c r="C21" s="33" t="s">
        <v>110</v>
      </c>
      <c r="D21" s="34"/>
      <c r="E21" s="33" t="s">
        <v>111</v>
      </c>
      <c r="F21" s="33" t="s">
        <v>112</v>
      </c>
      <c r="G21" s="36" t="s">
        <v>113</v>
      </c>
      <c r="H21" s="36" t="s">
        <v>114</v>
      </c>
      <c r="I21" s="36" t="s">
        <v>82</v>
      </c>
      <c r="J21" s="36" t="s">
        <v>395</v>
      </c>
      <c r="K21" s="36">
        <v>60</v>
      </c>
      <c r="L21" s="36">
        <v>2018</v>
      </c>
      <c r="M21" s="36">
        <v>2019</v>
      </c>
      <c r="N21" s="36">
        <v>2038</v>
      </c>
      <c r="O21" s="37">
        <v>60</v>
      </c>
      <c r="P21" s="37">
        <v>60</v>
      </c>
      <c r="Q21" s="37">
        <v>60</v>
      </c>
      <c r="R21" s="37">
        <v>60</v>
      </c>
      <c r="S21" s="37">
        <v>60</v>
      </c>
      <c r="T21" s="37">
        <v>60</v>
      </c>
      <c r="U21" s="37">
        <v>60</v>
      </c>
      <c r="V21" s="37">
        <v>60</v>
      </c>
      <c r="W21" s="37">
        <v>60</v>
      </c>
      <c r="X21" s="37">
        <v>60</v>
      </c>
      <c r="Y21" s="37">
        <v>60</v>
      </c>
      <c r="Z21" s="37">
        <v>60</v>
      </c>
      <c r="AA21" s="37">
        <v>60</v>
      </c>
      <c r="AB21" s="37">
        <v>60</v>
      </c>
      <c r="AC21" s="37">
        <v>60</v>
      </c>
      <c r="AD21" s="37">
        <v>60</v>
      </c>
      <c r="AE21" s="37">
        <v>60</v>
      </c>
      <c r="AF21" s="37">
        <v>60</v>
      </c>
      <c r="AG21" s="37">
        <v>60</v>
      </c>
      <c r="AH21" s="37">
        <v>60</v>
      </c>
      <c r="AI21" s="36">
        <v>60</v>
      </c>
      <c r="AJ21" s="35" t="s">
        <v>125</v>
      </c>
      <c r="AK21" s="103">
        <v>3.6999999999999998E-2</v>
      </c>
      <c r="AL21" s="35" t="s">
        <v>126</v>
      </c>
      <c r="AM21" s="35" t="s">
        <v>127</v>
      </c>
      <c r="AN21" s="94" t="s">
        <v>267</v>
      </c>
      <c r="AO21" s="92" t="s">
        <v>352</v>
      </c>
      <c r="AP21" s="36" t="s">
        <v>102</v>
      </c>
      <c r="AQ21" s="36" t="s">
        <v>97</v>
      </c>
      <c r="AR21" s="36" t="s">
        <v>98</v>
      </c>
      <c r="AS21" s="38"/>
      <c r="AT21" s="36">
        <v>0</v>
      </c>
      <c r="AU21" s="36">
        <v>2018</v>
      </c>
      <c r="AV21" s="36">
        <v>2019</v>
      </c>
      <c r="AW21" s="36">
        <v>2023</v>
      </c>
      <c r="AX21" s="37">
        <v>55</v>
      </c>
      <c r="AY21" s="37">
        <v>10</v>
      </c>
      <c r="AZ21" s="37">
        <v>49</v>
      </c>
      <c r="BA21" s="37">
        <v>41</v>
      </c>
      <c r="BB21" s="37">
        <v>19</v>
      </c>
      <c r="BC21" s="37" t="s">
        <v>102</v>
      </c>
      <c r="BD21" s="37" t="s">
        <v>102</v>
      </c>
      <c r="BE21" s="37" t="s">
        <v>102</v>
      </c>
      <c r="BF21" s="37" t="s">
        <v>102</v>
      </c>
      <c r="BG21" s="37" t="s">
        <v>102</v>
      </c>
      <c r="BH21" s="37" t="s">
        <v>102</v>
      </c>
      <c r="BI21" s="37" t="s">
        <v>102</v>
      </c>
      <c r="BJ21" s="37" t="s">
        <v>102</v>
      </c>
      <c r="BK21" s="37" t="s">
        <v>102</v>
      </c>
      <c r="BL21" s="37" t="s">
        <v>102</v>
      </c>
      <c r="BM21" s="37" t="s">
        <v>102</v>
      </c>
      <c r="BN21" s="37" t="s">
        <v>102</v>
      </c>
      <c r="BO21" s="37" t="s">
        <v>102</v>
      </c>
      <c r="BP21" s="37" t="s">
        <v>102</v>
      </c>
      <c r="BQ21" s="37" t="s">
        <v>102</v>
      </c>
      <c r="BR21" s="37">
        <f>AX21+AY21+AZ21+BA21+BB21</f>
        <v>174</v>
      </c>
      <c r="BS21" s="39">
        <v>1000000000</v>
      </c>
      <c r="BT21" s="39" t="s">
        <v>128</v>
      </c>
      <c r="BU21" s="38" t="s">
        <v>87</v>
      </c>
      <c r="BV21" s="38">
        <v>1019</v>
      </c>
      <c r="BW21" s="39">
        <v>174000000</v>
      </c>
      <c r="BX21" s="39">
        <v>0</v>
      </c>
      <c r="BY21" s="38" t="s">
        <v>87</v>
      </c>
      <c r="BZ21" s="38">
        <v>1019</v>
      </c>
      <c r="CA21" s="39">
        <v>890000000</v>
      </c>
      <c r="CB21" s="39">
        <v>0</v>
      </c>
      <c r="CC21" s="38" t="s">
        <v>87</v>
      </c>
      <c r="CD21" s="39">
        <v>748000000</v>
      </c>
      <c r="CE21" s="39">
        <v>0</v>
      </c>
      <c r="CF21" s="38" t="s">
        <v>87</v>
      </c>
      <c r="CG21" s="39">
        <v>353000000</v>
      </c>
      <c r="CH21" s="39">
        <v>0</v>
      </c>
      <c r="CI21" s="38" t="s">
        <v>87</v>
      </c>
      <c r="CJ21" s="39">
        <v>0</v>
      </c>
      <c r="CK21" s="39">
        <v>0</v>
      </c>
      <c r="CL21" s="38" t="s">
        <v>118</v>
      </c>
      <c r="CM21" s="39">
        <v>0</v>
      </c>
      <c r="CN21" s="39">
        <v>0</v>
      </c>
      <c r="CO21" s="38" t="s">
        <v>118</v>
      </c>
      <c r="CP21" s="39">
        <v>0</v>
      </c>
      <c r="CQ21" s="39">
        <v>0</v>
      </c>
      <c r="CR21" s="38" t="s">
        <v>118</v>
      </c>
      <c r="CS21" s="39">
        <v>0</v>
      </c>
      <c r="CT21" s="39">
        <v>0</v>
      </c>
      <c r="CU21" s="38" t="s">
        <v>118</v>
      </c>
      <c r="CV21" s="39">
        <v>0</v>
      </c>
      <c r="CW21" s="39">
        <v>0</v>
      </c>
      <c r="CX21" s="38" t="s">
        <v>118</v>
      </c>
      <c r="CY21" s="39">
        <v>0</v>
      </c>
      <c r="CZ21" s="39">
        <v>0</v>
      </c>
      <c r="DA21" s="38" t="s">
        <v>118</v>
      </c>
      <c r="DB21" s="39">
        <v>0</v>
      </c>
      <c r="DC21" s="39">
        <v>0</v>
      </c>
      <c r="DD21" s="38" t="s">
        <v>118</v>
      </c>
      <c r="DE21" s="39">
        <v>0</v>
      </c>
      <c r="DF21" s="39">
        <v>0</v>
      </c>
      <c r="DG21" s="38" t="s">
        <v>118</v>
      </c>
      <c r="DH21" s="39">
        <v>0</v>
      </c>
      <c r="DI21" s="39">
        <v>0</v>
      </c>
      <c r="DJ21" s="38" t="s">
        <v>118</v>
      </c>
      <c r="DK21" s="39">
        <v>0</v>
      </c>
      <c r="DL21" s="39">
        <v>0</v>
      </c>
      <c r="DM21" s="38" t="s">
        <v>118</v>
      </c>
      <c r="DN21" s="39">
        <v>0</v>
      </c>
      <c r="DO21" s="39">
        <v>0</v>
      </c>
      <c r="DP21" s="38" t="s">
        <v>118</v>
      </c>
      <c r="DQ21" s="39">
        <v>0</v>
      </c>
      <c r="DR21" s="39">
        <v>0</v>
      </c>
      <c r="DS21" s="38" t="s">
        <v>118</v>
      </c>
      <c r="DT21" s="39">
        <v>0</v>
      </c>
      <c r="DU21" s="39">
        <v>0</v>
      </c>
      <c r="DV21" s="38" t="s">
        <v>118</v>
      </c>
      <c r="DW21" s="39">
        <v>0</v>
      </c>
      <c r="DX21" s="39">
        <v>0</v>
      </c>
      <c r="DY21" s="38" t="s">
        <v>118</v>
      </c>
      <c r="DZ21" s="39">
        <v>0</v>
      </c>
      <c r="EA21" s="39">
        <v>0</v>
      </c>
      <c r="EB21" s="38" t="s">
        <v>118</v>
      </c>
      <c r="EC21" s="39">
        <v>3165000000</v>
      </c>
      <c r="ED21" s="38" t="s">
        <v>119</v>
      </c>
      <c r="EE21" s="38" t="s">
        <v>129</v>
      </c>
      <c r="EF21" s="38" t="s">
        <v>130</v>
      </c>
      <c r="EG21" s="40" t="s">
        <v>122</v>
      </c>
      <c r="EH21" s="40" t="s">
        <v>123</v>
      </c>
      <c r="EI21" s="40" t="s">
        <v>124</v>
      </c>
      <c r="EJ21" s="40"/>
      <c r="EK21" s="40"/>
      <c r="EL21" s="40"/>
      <c r="EM21" s="40"/>
      <c r="EN21" s="40"/>
      <c r="EO21" s="40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</row>
    <row r="22" spans="1:461" s="41" customFormat="1" ht="82.5" x14ac:dyDescent="0.3">
      <c r="A22" s="31" t="s">
        <v>400</v>
      </c>
      <c r="B22" s="32"/>
      <c r="C22" s="33" t="s">
        <v>110</v>
      </c>
      <c r="D22" s="34"/>
      <c r="E22" s="33" t="s">
        <v>111</v>
      </c>
      <c r="F22" s="33" t="s">
        <v>112</v>
      </c>
      <c r="G22" s="36" t="s">
        <v>113</v>
      </c>
      <c r="H22" s="36" t="s">
        <v>114</v>
      </c>
      <c r="I22" s="36" t="s">
        <v>82</v>
      </c>
      <c r="J22" s="36" t="s">
        <v>395</v>
      </c>
      <c r="K22" s="36">
        <v>60</v>
      </c>
      <c r="L22" s="36">
        <v>2018</v>
      </c>
      <c r="M22" s="36">
        <v>2019</v>
      </c>
      <c r="N22" s="36">
        <v>2038</v>
      </c>
      <c r="O22" s="37">
        <v>60</v>
      </c>
      <c r="P22" s="37">
        <v>60</v>
      </c>
      <c r="Q22" s="37">
        <v>60</v>
      </c>
      <c r="R22" s="37">
        <v>60</v>
      </c>
      <c r="S22" s="37">
        <v>60</v>
      </c>
      <c r="T22" s="37">
        <v>60</v>
      </c>
      <c r="U22" s="37">
        <v>60</v>
      </c>
      <c r="V22" s="37">
        <v>60</v>
      </c>
      <c r="W22" s="37">
        <v>60</v>
      </c>
      <c r="X22" s="37">
        <v>60</v>
      </c>
      <c r="Y22" s="37">
        <v>60</v>
      </c>
      <c r="Z22" s="37">
        <v>60</v>
      </c>
      <c r="AA22" s="37">
        <v>60</v>
      </c>
      <c r="AB22" s="37">
        <v>60</v>
      </c>
      <c r="AC22" s="37">
        <v>60</v>
      </c>
      <c r="AD22" s="37">
        <v>60</v>
      </c>
      <c r="AE22" s="37">
        <v>60</v>
      </c>
      <c r="AF22" s="37">
        <v>60</v>
      </c>
      <c r="AG22" s="37">
        <v>60</v>
      </c>
      <c r="AH22" s="37">
        <v>60</v>
      </c>
      <c r="AI22" s="36">
        <v>60</v>
      </c>
      <c r="AJ22" s="35" t="s">
        <v>131</v>
      </c>
      <c r="AK22" s="103">
        <v>3.6999999999999998E-2</v>
      </c>
      <c r="AL22" s="35" t="s">
        <v>132</v>
      </c>
      <c r="AM22" s="35" t="s">
        <v>133</v>
      </c>
      <c r="AN22" s="94" t="s">
        <v>267</v>
      </c>
      <c r="AO22" s="92" t="s">
        <v>351</v>
      </c>
      <c r="AP22" s="36" t="s">
        <v>102</v>
      </c>
      <c r="AQ22" s="36" t="s">
        <v>114</v>
      </c>
      <c r="AR22" s="36" t="s">
        <v>82</v>
      </c>
      <c r="AS22" s="36">
        <v>267</v>
      </c>
      <c r="AT22" s="36">
        <v>7</v>
      </c>
      <c r="AU22" s="36">
        <v>2018</v>
      </c>
      <c r="AV22" s="36">
        <v>2019</v>
      </c>
      <c r="AW22" s="36">
        <v>2038</v>
      </c>
      <c r="AX22" s="37">
        <v>7</v>
      </c>
      <c r="AY22" s="37">
        <v>7</v>
      </c>
      <c r="AZ22" s="37">
        <v>7</v>
      </c>
      <c r="BA22" s="37">
        <v>7</v>
      </c>
      <c r="BB22" s="37">
        <v>7</v>
      </c>
      <c r="BC22" s="37">
        <v>7</v>
      </c>
      <c r="BD22" s="37">
        <v>7</v>
      </c>
      <c r="BE22" s="37">
        <v>7</v>
      </c>
      <c r="BF22" s="37">
        <v>7</v>
      </c>
      <c r="BG22" s="37">
        <v>7</v>
      </c>
      <c r="BH22" s="37">
        <v>7</v>
      </c>
      <c r="BI22" s="37">
        <v>7</v>
      </c>
      <c r="BJ22" s="37">
        <v>7</v>
      </c>
      <c r="BK22" s="37">
        <v>7</v>
      </c>
      <c r="BL22" s="37">
        <v>7</v>
      </c>
      <c r="BM22" s="37">
        <v>7</v>
      </c>
      <c r="BN22" s="37">
        <v>7</v>
      </c>
      <c r="BO22" s="37">
        <v>7</v>
      </c>
      <c r="BP22" s="37">
        <v>7</v>
      </c>
      <c r="BQ22" s="37">
        <v>7</v>
      </c>
      <c r="BR22" s="37">
        <v>7</v>
      </c>
      <c r="BS22" s="39">
        <v>1500000000</v>
      </c>
      <c r="BT22" s="39">
        <v>1500000000</v>
      </c>
      <c r="BU22" s="38" t="s">
        <v>87</v>
      </c>
      <c r="BV22" s="38">
        <v>1019</v>
      </c>
      <c r="BW22" s="39">
        <v>1500000000</v>
      </c>
      <c r="BX22" s="39">
        <v>0</v>
      </c>
      <c r="BY22" s="38" t="s">
        <v>87</v>
      </c>
      <c r="BZ22" s="38">
        <v>1019</v>
      </c>
      <c r="CA22" s="39">
        <v>1500000000</v>
      </c>
      <c r="CB22" s="39">
        <v>0</v>
      </c>
      <c r="CC22" s="38" t="s">
        <v>87</v>
      </c>
      <c r="CD22" s="39">
        <v>1500000000</v>
      </c>
      <c r="CE22" s="39">
        <v>0</v>
      </c>
      <c r="CF22" s="38" t="s">
        <v>87</v>
      </c>
      <c r="CG22" s="39">
        <v>1500000000</v>
      </c>
      <c r="CH22" s="39">
        <v>0</v>
      </c>
      <c r="CI22" s="38" t="s">
        <v>87</v>
      </c>
      <c r="CJ22" s="39">
        <v>1500000000</v>
      </c>
      <c r="CK22" s="39">
        <v>0</v>
      </c>
      <c r="CL22" s="38" t="s">
        <v>87</v>
      </c>
      <c r="CM22" s="39">
        <v>1500000000</v>
      </c>
      <c r="CN22" s="39">
        <v>0</v>
      </c>
      <c r="CO22" s="38" t="s">
        <v>87</v>
      </c>
      <c r="CP22" s="39">
        <v>1500000000</v>
      </c>
      <c r="CQ22" s="39">
        <v>0</v>
      </c>
      <c r="CR22" s="38" t="s">
        <v>87</v>
      </c>
      <c r="CS22" s="39">
        <v>1500000000</v>
      </c>
      <c r="CT22" s="39">
        <v>0</v>
      </c>
      <c r="CU22" s="38" t="s">
        <v>87</v>
      </c>
      <c r="CV22" s="39">
        <v>1500000000</v>
      </c>
      <c r="CW22" s="39">
        <v>0</v>
      </c>
      <c r="CX22" s="38" t="s">
        <v>87</v>
      </c>
      <c r="CY22" s="39">
        <v>1500000000</v>
      </c>
      <c r="CZ22" s="39">
        <v>0</v>
      </c>
      <c r="DA22" s="38" t="s">
        <v>87</v>
      </c>
      <c r="DB22" s="39">
        <v>1500000000</v>
      </c>
      <c r="DC22" s="39">
        <v>0</v>
      </c>
      <c r="DD22" s="38" t="s">
        <v>87</v>
      </c>
      <c r="DE22" s="39">
        <v>1500000000</v>
      </c>
      <c r="DF22" s="39">
        <v>0</v>
      </c>
      <c r="DG22" s="38" t="s">
        <v>87</v>
      </c>
      <c r="DH22" s="39">
        <v>1500000000</v>
      </c>
      <c r="DI22" s="39">
        <v>0</v>
      </c>
      <c r="DJ22" s="38" t="s">
        <v>87</v>
      </c>
      <c r="DK22" s="39">
        <v>1500000000</v>
      </c>
      <c r="DL22" s="39">
        <v>0</v>
      </c>
      <c r="DM22" s="38" t="s">
        <v>87</v>
      </c>
      <c r="DN22" s="39">
        <v>1500000000</v>
      </c>
      <c r="DO22" s="39">
        <v>0</v>
      </c>
      <c r="DP22" s="38" t="s">
        <v>87</v>
      </c>
      <c r="DQ22" s="39">
        <v>1500000000</v>
      </c>
      <c r="DR22" s="39">
        <v>0</v>
      </c>
      <c r="DS22" s="38" t="s">
        <v>87</v>
      </c>
      <c r="DT22" s="39">
        <v>1500000000</v>
      </c>
      <c r="DU22" s="39">
        <v>0</v>
      </c>
      <c r="DV22" s="38" t="s">
        <v>87</v>
      </c>
      <c r="DW22" s="39">
        <v>1500000000</v>
      </c>
      <c r="DX22" s="39">
        <v>0</v>
      </c>
      <c r="DY22" s="38" t="s">
        <v>87</v>
      </c>
      <c r="DZ22" s="39">
        <v>1500000000</v>
      </c>
      <c r="EA22" s="39">
        <v>0</v>
      </c>
      <c r="EB22" s="38" t="s">
        <v>87</v>
      </c>
      <c r="EC22" s="39">
        <v>30000000000</v>
      </c>
      <c r="ED22" s="38" t="s">
        <v>119</v>
      </c>
      <c r="EE22" s="38" t="s">
        <v>129</v>
      </c>
      <c r="EF22" s="38" t="s">
        <v>130</v>
      </c>
      <c r="EG22" s="40" t="s">
        <v>122</v>
      </c>
      <c r="EH22" s="40" t="s">
        <v>123</v>
      </c>
      <c r="EI22" s="40" t="s">
        <v>124</v>
      </c>
      <c r="EJ22" s="40"/>
      <c r="EK22" s="40"/>
      <c r="EL22" s="40"/>
      <c r="EM22" s="40"/>
      <c r="EN22" s="40"/>
      <c r="EO22" s="40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</row>
    <row r="23" spans="1:461" s="41" customFormat="1" ht="165" x14ac:dyDescent="0.3">
      <c r="A23" s="31" t="s">
        <v>400</v>
      </c>
      <c r="B23" s="32"/>
      <c r="C23" s="35" t="s">
        <v>403</v>
      </c>
      <c r="D23" s="101">
        <v>0.111</v>
      </c>
      <c r="E23" s="33" t="s">
        <v>406</v>
      </c>
      <c r="F23" s="33" t="s">
        <v>134</v>
      </c>
      <c r="G23" s="36" t="s">
        <v>113</v>
      </c>
      <c r="H23" s="36" t="s">
        <v>86</v>
      </c>
      <c r="I23" s="42" t="s">
        <v>98</v>
      </c>
      <c r="J23" s="38"/>
      <c r="K23" s="43">
        <v>3.5000000000000003E-2</v>
      </c>
      <c r="L23" s="42">
        <v>2016</v>
      </c>
      <c r="M23" s="36">
        <v>2019</v>
      </c>
      <c r="N23" s="36">
        <v>2038</v>
      </c>
      <c r="O23" s="43">
        <v>0.04</v>
      </c>
      <c r="P23" s="43">
        <v>0.04</v>
      </c>
      <c r="Q23" s="43">
        <v>0.05</v>
      </c>
      <c r="R23" s="43">
        <v>0.05</v>
      </c>
      <c r="S23" s="43">
        <v>0.05</v>
      </c>
      <c r="T23" s="43">
        <v>0.05</v>
      </c>
      <c r="U23" s="43">
        <v>0.05</v>
      </c>
      <c r="V23" s="43">
        <v>0.06</v>
      </c>
      <c r="W23" s="43">
        <v>0.06</v>
      </c>
      <c r="X23" s="43">
        <v>0.06</v>
      </c>
      <c r="Y23" s="43">
        <v>0.06</v>
      </c>
      <c r="Z23" s="43">
        <v>0.06</v>
      </c>
      <c r="AA23" s="43">
        <v>0.06</v>
      </c>
      <c r="AB23" s="43">
        <v>0.06</v>
      </c>
      <c r="AC23" s="43">
        <v>0.06</v>
      </c>
      <c r="AD23" s="43">
        <v>0.06</v>
      </c>
      <c r="AE23" s="43">
        <v>0.06</v>
      </c>
      <c r="AF23" s="43">
        <v>0.06</v>
      </c>
      <c r="AG23" s="43">
        <v>0.06</v>
      </c>
      <c r="AH23" s="43">
        <v>0.06</v>
      </c>
      <c r="AI23" s="43">
        <v>0.06</v>
      </c>
      <c r="AJ23" s="33" t="s">
        <v>404</v>
      </c>
      <c r="AK23" s="103">
        <v>5.5500000000000001E-2</v>
      </c>
      <c r="AL23" s="35" t="s">
        <v>135</v>
      </c>
      <c r="AM23" s="35" t="s">
        <v>136</v>
      </c>
      <c r="AN23" s="94" t="s">
        <v>267</v>
      </c>
      <c r="AO23" s="92" t="s">
        <v>352</v>
      </c>
      <c r="AP23" s="36" t="s">
        <v>113</v>
      </c>
      <c r="AQ23" s="42" t="s">
        <v>97</v>
      </c>
      <c r="AR23" s="42" t="s">
        <v>98</v>
      </c>
      <c r="AS23" s="38"/>
      <c r="AT23" s="42">
        <v>80</v>
      </c>
      <c r="AU23" s="36">
        <v>2016</v>
      </c>
      <c r="AV23" s="36">
        <v>2019</v>
      </c>
      <c r="AW23" s="36">
        <v>2023</v>
      </c>
      <c r="AX23" s="37">
        <v>88</v>
      </c>
      <c r="AY23" s="37">
        <v>40</v>
      </c>
      <c r="AZ23" s="37">
        <v>106</v>
      </c>
      <c r="BA23" s="37">
        <v>116</v>
      </c>
      <c r="BB23" s="37">
        <v>126</v>
      </c>
      <c r="BC23" s="37" t="s">
        <v>102</v>
      </c>
      <c r="BD23" s="37" t="s">
        <v>102</v>
      </c>
      <c r="BE23" s="37" t="s">
        <v>102</v>
      </c>
      <c r="BF23" s="37" t="s">
        <v>102</v>
      </c>
      <c r="BG23" s="37" t="s">
        <v>102</v>
      </c>
      <c r="BH23" s="37" t="s">
        <v>102</v>
      </c>
      <c r="BI23" s="37" t="s">
        <v>102</v>
      </c>
      <c r="BJ23" s="37" t="s">
        <v>102</v>
      </c>
      <c r="BK23" s="37" t="s">
        <v>102</v>
      </c>
      <c r="BL23" s="37" t="s">
        <v>102</v>
      </c>
      <c r="BM23" s="37" t="s">
        <v>102</v>
      </c>
      <c r="BN23" s="37" t="s">
        <v>102</v>
      </c>
      <c r="BO23" s="37" t="s">
        <v>102</v>
      </c>
      <c r="BP23" s="37" t="s">
        <v>102</v>
      </c>
      <c r="BQ23" s="37" t="s">
        <v>102</v>
      </c>
      <c r="BR23" s="37">
        <f>SUM(AX23:BB23)</f>
        <v>476</v>
      </c>
      <c r="BS23" s="39">
        <v>2186000000</v>
      </c>
      <c r="BT23" s="39">
        <v>2186000000</v>
      </c>
      <c r="BU23" s="38" t="s">
        <v>137</v>
      </c>
      <c r="BV23" s="38">
        <v>1022</v>
      </c>
      <c r="BW23" s="39">
        <v>828000000</v>
      </c>
      <c r="BX23" s="39">
        <v>0</v>
      </c>
      <c r="BY23" s="38" t="s">
        <v>138</v>
      </c>
      <c r="BZ23" s="38">
        <v>1022</v>
      </c>
      <c r="CA23" s="39">
        <v>2194200000</v>
      </c>
      <c r="CB23" s="39">
        <v>0</v>
      </c>
      <c r="CC23" s="38" t="s">
        <v>138</v>
      </c>
      <c r="CD23" s="39">
        <v>2401200000</v>
      </c>
      <c r="CE23" s="39">
        <v>0</v>
      </c>
      <c r="CF23" s="38" t="s">
        <v>138</v>
      </c>
      <c r="CG23" s="39">
        <v>2608200000</v>
      </c>
      <c r="CH23" s="39">
        <v>0</v>
      </c>
      <c r="CI23" s="38" t="s">
        <v>138</v>
      </c>
      <c r="CJ23" s="39">
        <v>0</v>
      </c>
      <c r="CK23" s="39">
        <v>0</v>
      </c>
      <c r="CL23" s="38" t="s">
        <v>118</v>
      </c>
      <c r="CM23" s="39">
        <v>0</v>
      </c>
      <c r="CN23" s="39">
        <v>0</v>
      </c>
      <c r="CO23" s="38" t="s">
        <v>118</v>
      </c>
      <c r="CP23" s="39">
        <v>0</v>
      </c>
      <c r="CQ23" s="39">
        <v>0</v>
      </c>
      <c r="CR23" s="38" t="s">
        <v>118</v>
      </c>
      <c r="CS23" s="39">
        <v>0</v>
      </c>
      <c r="CT23" s="39">
        <v>0</v>
      </c>
      <c r="CU23" s="38" t="s">
        <v>118</v>
      </c>
      <c r="CV23" s="39">
        <v>0</v>
      </c>
      <c r="CW23" s="39">
        <v>0</v>
      </c>
      <c r="CX23" s="38" t="s">
        <v>118</v>
      </c>
      <c r="CY23" s="39">
        <v>0</v>
      </c>
      <c r="CZ23" s="39">
        <v>0</v>
      </c>
      <c r="DA23" s="38" t="s">
        <v>118</v>
      </c>
      <c r="DB23" s="39">
        <v>0</v>
      </c>
      <c r="DC23" s="39">
        <v>0</v>
      </c>
      <c r="DD23" s="38" t="s">
        <v>118</v>
      </c>
      <c r="DE23" s="39">
        <v>0</v>
      </c>
      <c r="DF23" s="39">
        <v>0</v>
      </c>
      <c r="DG23" s="38" t="s">
        <v>118</v>
      </c>
      <c r="DH23" s="39">
        <v>0</v>
      </c>
      <c r="DI23" s="39">
        <v>0</v>
      </c>
      <c r="DJ23" s="38" t="s">
        <v>118</v>
      </c>
      <c r="DK23" s="39">
        <v>0</v>
      </c>
      <c r="DL23" s="39">
        <v>0</v>
      </c>
      <c r="DM23" s="38" t="s">
        <v>118</v>
      </c>
      <c r="DN23" s="39">
        <v>0</v>
      </c>
      <c r="DO23" s="39">
        <v>0</v>
      </c>
      <c r="DP23" s="38" t="s">
        <v>118</v>
      </c>
      <c r="DQ23" s="39">
        <v>0</v>
      </c>
      <c r="DR23" s="39">
        <v>0</v>
      </c>
      <c r="DS23" s="38" t="s">
        <v>118</v>
      </c>
      <c r="DT23" s="39">
        <v>0</v>
      </c>
      <c r="DU23" s="39">
        <v>0</v>
      </c>
      <c r="DV23" s="38" t="s">
        <v>118</v>
      </c>
      <c r="DW23" s="39">
        <v>0</v>
      </c>
      <c r="DX23" s="39">
        <v>0</v>
      </c>
      <c r="DY23" s="38" t="s">
        <v>118</v>
      </c>
      <c r="DZ23" s="39">
        <v>0</v>
      </c>
      <c r="EA23" s="39">
        <v>0</v>
      </c>
      <c r="EB23" s="38" t="s">
        <v>118</v>
      </c>
      <c r="EC23" s="39">
        <v>10217600000</v>
      </c>
      <c r="ED23" s="38" t="s">
        <v>119</v>
      </c>
      <c r="EE23" s="38" t="s">
        <v>120</v>
      </c>
      <c r="EF23" s="38" t="s">
        <v>139</v>
      </c>
      <c r="EG23" s="40" t="s">
        <v>140</v>
      </c>
      <c r="EH23" s="40" t="s">
        <v>141</v>
      </c>
      <c r="EI23" s="40" t="s">
        <v>142</v>
      </c>
      <c r="EJ23" s="40"/>
      <c r="EK23" s="40"/>
      <c r="EL23" s="40"/>
      <c r="EM23" s="40"/>
      <c r="EN23" s="40"/>
      <c r="EO23" s="40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</row>
    <row r="24" spans="1:461" s="41" customFormat="1" ht="115.5" x14ac:dyDescent="0.3">
      <c r="A24" s="31" t="s">
        <v>400</v>
      </c>
      <c r="B24" s="32"/>
      <c r="C24" s="35" t="s">
        <v>405</v>
      </c>
      <c r="D24" s="34"/>
      <c r="E24" s="33" t="s">
        <v>406</v>
      </c>
      <c r="F24" s="33" t="s">
        <v>143</v>
      </c>
      <c r="G24" s="36" t="s">
        <v>113</v>
      </c>
      <c r="H24" s="36" t="s">
        <v>86</v>
      </c>
      <c r="I24" s="42" t="s">
        <v>98</v>
      </c>
      <c r="J24" s="38"/>
      <c r="K24" s="43">
        <v>3.5000000000000003E-2</v>
      </c>
      <c r="L24" s="42">
        <v>2016</v>
      </c>
      <c r="M24" s="36">
        <v>2019</v>
      </c>
      <c r="N24" s="36">
        <v>2038</v>
      </c>
      <c r="O24" s="43">
        <v>0.04</v>
      </c>
      <c r="P24" s="43">
        <v>0.04</v>
      </c>
      <c r="Q24" s="43">
        <v>0.05</v>
      </c>
      <c r="R24" s="43">
        <v>0.05</v>
      </c>
      <c r="S24" s="43">
        <v>0.05</v>
      </c>
      <c r="T24" s="43">
        <v>0.05</v>
      </c>
      <c r="U24" s="43">
        <v>0.05</v>
      </c>
      <c r="V24" s="43">
        <v>0.06</v>
      </c>
      <c r="W24" s="43">
        <v>0.06</v>
      </c>
      <c r="X24" s="43">
        <v>0.06</v>
      </c>
      <c r="Y24" s="43">
        <v>0.06</v>
      </c>
      <c r="Z24" s="43">
        <v>0.06</v>
      </c>
      <c r="AA24" s="43">
        <v>0.06</v>
      </c>
      <c r="AB24" s="43">
        <v>0.06</v>
      </c>
      <c r="AC24" s="43">
        <v>0.06</v>
      </c>
      <c r="AD24" s="43">
        <v>0.06</v>
      </c>
      <c r="AE24" s="43">
        <v>0.06</v>
      </c>
      <c r="AF24" s="43">
        <v>0.06</v>
      </c>
      <c r="AG24" s="43">
        <v>0.06</v>
      </c>
      <c r="AH24" s="43">
        <v>0.06</v>
      </c>
      <c r="AI24" s="43">
        <v>0.06</v>
      </c>
      <c r="AJ24" s="33" t="s">
        <v>144</v>
      </c>
      <c r="AK24" s="103">
        <v>5.5500000000000001E-2</v>
      </c>
      <c r="AL24" s="35" t="s">
        <v>145</v>
      </c>
      <c r="AM24" s="35" t="s">
        <v>146</v>
      </c>
      <c r="AN24" s="94" t="s">
        <v>267</v>
      </c>
      <c r="AO24" s="92" t="s">
        <v>352</v>
      </c>
      <c r="AP24" s="36" t="s">
        <v>102</v>
      </c>
      <c r="AQ24" s="42" t="s">
        <v>97</v>
      </c>
      <c r="AR24" s="42" t="s">
        <v>98</v>
      </c>
      <c r="AS24" s="38"/>
      <c r="AT24" s="42">
        <v>2</v>
      </c>
      <c r="AU24" s="36">
        <v>2018</v>
      </c>
      <c r="AV24" s="36">
        <v>2019</v>
      </c>
      <c r="AW24" s="36">
        <v>2038</v>
      </c>
      <c r="AX24" s="37">
        <v>2</v>
      </c>
      <c r="AY24" s="37">
        <v>2</v>
      </c>
      <c r="AZ24" s="37">
        <v>2</v>
      </c>
      <c r="BA24" s="37">
        <v>2</v>
      </c>
      <c r="BB24" s="37">
        <v>2</v>
      </c>
      <c r="BC24" s="37">
        <v>2</v>
      </c>
      <c r="BD24" s="37">
        <v>2</v>
      </c>
      <c r="BE24" s="37">
        <v>2</v>
      </c>
      <c r="BF24" s="37">
        <v>2</v>
      </c>
      <c r="BG24" s="37">
        <v>2</v>
      </c>
      <c r="BH24" s="37">
        <v>2</v>
      </c>
      <c r="BI24" s="37">
        <v>2</v>
      </c>
      <c r="BJ24" s="37">
        <v>2</v>
      </c>
      <c r="BK24" s="37">
        <v>2</v>
      </c>
      <c r="BL24" s="37">
        <v>2</v>
      </c>
      <c r="BM24" s="37">
        <v>2</v>
      </c>
      <c r="BN24" s="37">
        <v>2</v>
      </c>
      <c r="BO24" s="37">
        <v>2</v>
      </c>
      <c r="BP24" s="37">
        <v>2</v>
      </c>
      <c r="BQ24" s="37">
        <v>2</v>
      </c>
      <c r="BR24" s="37">
        <f>SUM(AX24:BQ24)</f>
        <v>40</v>
      </c>
      <c r="BS24" s="39">
        <v>500000000</v>
      </c>
      <c r="BT24" s="39">
        <v>500000000</v>
      </c>
      <c r="BU24" s="38" t="s">
        <v>137</v>
      </c>
      <c r="BV24" s="38">
        <v>1022</v>
      </c>
      <c r="BW24" s="39">
        <v>700000000</v>
      </c>
      <c r="BX24" s="39">
        <v>0</v>
      </c>
      <c r="BY24" s="38" t="s">
        <v>138</v>
      </c>
      <c r="BZ24" s="38">
        <v>1022</v>
      </c>
      <c r="CA24" s="39">
        <v>945000000</v>
      </c>
      <c r="CB24" s="39">
        <v>0</v>
      </c>
      <c r="CC24" s="38" t="s">
        <v>138</v>
      </c>
      <c r="CD24" s="39">
        <v>978075000</v>
      </c>
      <c r="CE24" s="39">
        <v>0</v>
      </c>
      <c r="CF24" s="38" t="s">
        <v>138</v>
      </c>
      <c r="CG24" s="39">
        <v>1012307625</v>
      </c>
      <c r="CH24" s="39">
        <v>0</v>
      </c>
      <c r="CI24" s="38" t="s">
        <v>138</v>
      </c>
      <c r="CJ24" s="39">
        <v>700000000</v>
      </c>
      <c r="CK24" s="39">
        <v>0</v>
      </c>
      <c r="CL24" s="38" t="s">
        <v>138</v>
      </c>
      <c r="CM24" s="39">
        <v>945000000</v>
      </c>
      <c r="CN24" s="39">
        <v>0</v>
      </c>
      <c r="CO24" s="38" t="s">
        <v>138</v>
      </c>
      <c r="CP24" s="39">
        <v>978075000</v>
      </c>
      <c r="CQ24" s="39">
        <v>0</v>
      </c>
      <c r="CR24" s="38" t="s">
        <v>138</v>
      </c>
      <c r="CS24" s="39">
        <v>1012307625</v>
      </c>
      <c r="CT24" s="39">
        <v>0</v>
      </c>
      <c r="CU24" s="38" t="s">
        <v>138</v>
      </c>
      <c r="CV24" s="39">
        <v>700000000</v>
      </c>
      <c r="CW24" s="39">
        <v>0</v>
      </c>
      <c r="CX24" s="38" t="s">
        <v>138</v>
      </c>
      <c r="CY24" s="39">
        <v>945000000</v>
      </c>
      <c r="CZ24" s="39">
        <v>0</v>
      </c>
      <c r="DA24" s="38" t="s">
        <v>138</v>
      </c>
      <c r="DB24" s="39">
        <v>978075000</v>
      </c>
      <c r="DC24" s="39">
        <v>0</v>
      </c>
      <c r="DD24" s="38" t="s">
        <v>138</v>
      </c>
      <c r="DE24" s="39">
        <v>1012307625</v>
      </c>
      <c r="DF24" s="39">
        <v>0</v>
      </c>
      <c r="DG24" s="38" t="s">
        <v>138</v>
      </c>
      <c r="DH24" s="39">
        <v>700000000</v>
      </c>
      <c r="DI24" s="39">
        <v>0</v>
      </c>
      <c r="DJ24" s="38" t="s">
        <v>138</v>
      </c>
      <c r="DK24" s="39">
        <v>945000000</v>
      </c>
      <c r="DL24" s="39">
        <v>0</v>
      </c>
      <c r="DM24" s="38" t="s">
        <v>138</v>
      </c>
      <c r="DN24" s="39">
        <v>978075000</v>
      </c>
      <c r="DO24" s="39">
        <v>0</v>
      </c>
      <c r="DP24" s="38" t="s">
        <v>138</v>
      </c>
      <c r="DQ24" s="39">
        <v>1012307625</v>
      </c>
      <c r="DR24" s="39">
        <v>0</v>
      </c>
      <c r="DS24" s="38" t="s">
        <v>138</v>
      </c>
      <c r="DT24" s="39">
        <v>700000000</v>
      </c>
      <c r="DU24" s="39">
        <v>0</v>
      </c>
      <c r="DV24" s="38" t="s">
        <v>138</v>
      </c>
      <c r="DW24" s="39">
        <v>945000000</v>
      </c>
      <c r="DX24" s="39">
        <v>0</v>
      </c>
      <c r="DY24" s="38" t="s">
        <v>138</v>
      </c>
      <c r="DZ24" s="39">
        <v>978075000</v>
      </c>
      <c r="EA24" s="39">
        <v>0</v>
      </c>
      <c r="EB24" s="38" t="s">
        <v>138</v>
      </c>
      <c r="EC24" s="39">
        <v>17664605500</v>
      </c>
      <c r="ED24" s="38" t="s">
        <v>119</v>
      </c>
      <c r="EE24" s="38" t="s">
        <v>120</v>
      </c>
      <c r="EF24" s="38" t="s">
        <v>139</v>
      </c>
      <c r="EG24" s="40" t="s">
        <v>140</v>
      </c>
      <c r="EH24" s="40" t="s">
        <v>141</v>
      </c>
      <c r="EI24" s="40" t="s">
        <v>147</v>
      </c>
      <c r="EJ24" s="40"/>
      <c r="EK24" s="40"/>
      <c r="EL24" s="40"/>
      <c r="EM24" s="40"/>
      <c r="EN24" s="40"/>
      <c r="EO24" s="40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</row>
    <row r="25" spans="1:461" s="41" customFormat="1" ht="148.5" x14ac:dyDescent="0.3">
      <c r="A25" s="31" t="s">
        <v>400</v>
      </c>
      <c r="B25" s="32"/>
      <c r="C25" s="35" t="s">
        <v>148</v>
      </c>
      <c r="D25" s="101">
        <v>0.111</v>
      </c>
      <c r="E25" s="35" t="s">
        <v>149</v>
      </c>
      <c r="F25" s="35" t="s">
        <v>150</v>
      </c>
      <c r="G25" s="36" t="s">
        <v>151</v>
      </c>
      <c r="H25" s="36" t="s">
        <v>86</v>
      </c>
      <c r="I25" s="37" t="s">
        <v>98</v>
      </c>
      <c r="J25" s="38"/>
      <c r="K25" s="37">
        <v>0</v>
      </c>
      <c r="L25" s="37">
        <v>2018</v>
      </c>
      <c r="M25" s="36">
        <v>2019</v>
      </c>
      <c r="N25" s="36">
        <v>2038</v>
      </c>
      <c r="O25" s="37">
        <v>0</v>
      </c>
      <c r="P25" s="37">
        <v>0</v>
      </c>
      <c r="Q25" s="37">
        <v>0</v>
      </c>
      <c r="R25" s="44">
        <v>0.05</v>
      </c>
      <c r="S25" s="44">
        <v>0.05</v>
      </c>
      <c r="T25" s="44">
        <v>0.1</v>
      </c>
      <c r="U25" s="44">
        <v>0.1</v>
      </c>
      <c r="V25" s="44">
        <v>0.15</v>
      </c>
      <c r="W25" s="44">
        <v>0.15</v>
      </c>
      <c r="X25" s="44">
        <v>0.2</v>
      </c>
      <c r="Y25" s="44">
        <v>0.2</v>
      </c>
      <c r="Z25" s="44">
        <v>0.25</v>
      </c>
      <c r="AA25" s="44">
        <v>0.25</v>
      </c>
      <c r="AB25" s="44">
        <v>0.25</v>
      </c>
      <c r="AC25" s="44">
        <v>0.25</v>
      </c>
      <c r="AD25" s="44">
        <v>0.25</v>
      </c>
      <c r="AE25" s="44">
        <v>0.25</v>
      </c>
      <c r="AF25" s="44">
        <v>0.25</v>
      </c>
      <c r="AG25" s="44">
        <v>0.25</v>
      </c>
      <c r="AH25" s="44">
        <v>0.25</v>
      </c>
      <c r="AI25" s="44">
        <v>0.25</v>
      </c>
      <c r="AJ25" s="35" t="s">
        <v>152</v>
      </c>
      <c r="AK25" s="103">
        <v>0.111</v>
      </c>
      <c r="AL25" s="35" t="s">
        <v>153</v>
      </c>
      <c r="AM25" s="35" t="s">
        <v>154</v>
      </c>
      <c r="AN25" s="94" t="s">
        <v>267</v>
      </c>
      <c r="AO25" s="92" t="s">
        <v>352</v>
      </c>
      <c r="AP25" s="36" t="s">
        <v>151</v>
      </c>
      <c r="AQ25" s="37" t="s">
        <v>86</v>
      </c>
      <c r="AR25" s="37" t="s">
        <v>98</v>
      </c>
      <c r="AS25" s="38"/>
      <c r="AT25" s="37">
        <v>0</v>
      </c>
      <c r="AU25" s="37">
        <v>2018</v>
      </c>
      <c r="AV25" s="36">
        <v>2019</v>
      </c>
      <c r="AW25" s="36">
        <v>2019</v>
      </c>
      <c r="AX25" s="37">
        <v>1</v>
      </c>
      <c r="AY25" s="37">
        <v>0</v>
      </c>
      <c r="AZ25" s="37">
        <v>0</v>
      </c>
      <c r="BA25" s="37">
        <v>0</v>
      </c>
      <c r="BB25" s="37">
        <v>0</v>
      </c>
      <c r="BC25" s="37" t="s">
        <v>102</v>
      </c>
      <c r="BD25" s="37" t="s">
        <v>102</v>
      </c>
      <c r="BE25" s="37" t="s">
        <v>102</v>
      </c>
      <c r="BF25" s="37" t="s">
        <v>102</v>
      </c>
      <c r="BG25" s="37" t="s">
        <v>102</v>
      </c>
      <c r="BH25" s="37" t="s">
        <v>102</v>
      </c>
      <c r="BI25" s="37" t="s">
        <v>102</v>
      </c>
      <c r="BJ25" s="37" t="s">
        <v>102</v>
      </c>
      <c r="BK25" s="37" t="s">
        <v>102</v>
      </c>
      <c r="BL25" s="37" t="s">
        <v>102</v>
      </c>
      <c r="BM25" s="37" t="s">
        <v>102</v>
      </c>
      <c r="BN25" s="37" t="s">
        <v>102</v>
      </c>
      <c r="BO25" s="37" t="s">
        <v>102</v>
      </c>
      <c r="BP25" s="37" t="s">
        <v>102</v>
      </c>
      <c r="BQ25" s="37" t="s">
        <v>102</v>
      </c>
      <c r="BR25" s="37">
        <v>1</v>
      </c>
      <c r="BS25" s="39">
        <v>30000000</v>
      </c>
      <c r="BT25" s="39">
        <v>30000000</v>
      </c>
      <c r="BU25" s="38" t="s">
        <v>394</v>
      </c>
      <c r="BV25" s="38" t="s">
        <v>102</v>
      </c>
      <c r="BW25" s="39">
        <v>0</v>
      </c>
      <c r="BX25" s="39">
        <v>0</v>
      </c>
      <c r="BY25" s="38" t="s">
        <v>118</v>
      </c>
      <c r="BZ25" s="38" t="s">
        <v>102</v>
      </c>
      <c r="CA25" s="39">
        <v>0</v>
      </c>
      <c r="CB25" s="39">
        <v>0</v>
      </c>
      <c r="CC25" s="38" t="s">
        <v>118</v>
      </c>
      <c r="CD25" s="39">
        <v>0</v>
      </c>
      <c r="CE25" s="39">
        <v>0</v>
      </c>
      <c r="CF25" s="38" t="s">
        <v>118</v>
      </c>
      <c r="CG25" s="39">
        <v>0</v>
      </c>
      <c r="CH25" s="39">
        <v>0</v>
      </c>
      <c r="CI25" s="38" t="s">
        <v>118</v>
      </c>
      <c r="CJ25" s="39">
        <v>0</v>
      </c>
      <c r="CK25" s="39">
        <v>0</v>
      </c>
      <c r="CL25" s="38" t="s">
        <v>118</v>
      </c>
      <c r="CM25" s="39">
        <v>0</v>
      </c>
      <c r="CN25" s="39">
        <v>0</v>
      </c>
      <c r="CO25" s="38" t="s">
        <v>118</v>
      </c>
      <c r="CP25" s="39">
        <v>0</v>
      </c>
      <c r="CQ25" s="39">
        <v>0</v>
      </c>
      <c r="CR25" s="38" t="s">
        <v>118</v>
      </c>
      <c r="CS25" s="39">
        <v>0</v>
      </c>
      <c r="CT25" s="39">
        <v>0</v>
      </c>
      <c r="CU25" s="38" t="s">
        <v>118</v>
      </c>
      <c r="CV25" s="39">
        <v>0</v>
      </c>
      <c r="CW25" s="39">
        <v>0</v>
      </c>
      <c r="CX25" s="38" t="s">
        <v>118</v>
      </c>
      <c r="CY25" s="39">
        <v>0</v>
      </c>
      <c r="CZ25" s="39">
        <v>0</v>
      </c>
      <c r="DA25" s="38" t="s">
        <v>118</v>
      </c>
      <c r="DB25" s="39">
        <v>0</v>
      </c>
      <c r="DC25" s="39">
        <v>0</v>
      </c>
      <c r="DD25" s="38" t="s">
        <v>118</v>
      </c>
      <c r="DE25" s="39">
        <v>0</v>
      </c>
      <c r="DF25" s="39">
        <v>0</v>
      </c>
      <c r="DG25" s="38" t="s">
        <v>118</v>
      </c>
      <c r="DH25" s="39">
        <v>0</v>
      </c>
      <c r="DI25" s="39">
        <v>0</v>
      </c>
      <c r="DJ25" s="38" t="s">
        <v>118</v>
      </c>
      <c r="DK25" s="39">
        <v>0</v>
      </c>
      <c r="DL25" s="39">
        <v>0</v>
      </c>
      <c r="DM25" s="38" t="s">
        <v>118</v>
      </c>
      <c r="DN25" s="39">
        <v>0</v>
      </c>
      <c r="DO25" s="39">
        <v>0</v>
      </c>
      <c r="DP25" s="38" t="s">
        <v>118</v>
      </c>
      <c r="DQ25" s="39">
        <v>0</v>
      </c>
      <c r="DR25" s="39">
        <v>0</v>
      </c>
      <c r="DS25" s="38" t="s">
        <v>118</v>
      </c>
      <c r="DT25" s="39">
        <v>0</v>
      </c>
      <c r="DU25" s="39">
        <v>0</v>
      </c>
      <c r="DV25" s="38" t="s">
        <v>118</v>
      </c>
      <c r="DW25" s="39">
        <v>0</v>
      </c>
      <c r="DX25" s="39">
        <v>0</v>
      </c>
      <c r="DY25" s="38" t="s">
        <v>118</v>
      </c>
      <c r="DZ25" s="39">
        <v>0</v>
      </c>
      <c r="EA25" s="39">
        <v>0</v>
      </c>
      <c r="EB25" s="38" t="s">
        <v>118</v>
      </c>
      <c r="EC25" s="39">
        <v>30000000</v>
      </c>
      <c r="ED25" s="38" t="s">
        <v>155</v>
      </c>
      <c r="EE25" s="38" t="s">
        <v>156</v>
      </c>
      <c r="EF25" s="38" t="s">
        <v>157</v>
      </c>
      <c r="EG25" s="40" t="s">
        <v>158</v>
      </c>
      <c r="EH25" s="40">
        <v>3358000</v>
      </c>
      <c r="EI25" s="40" t="s">
        <v>159</v>
      </c>
      <c r="EJ25" s="40"/>
      <c r="EK25" s="40"/>
      <c r="EL25" s="40"/>
      <c r="EM25" s="40"/>
      <c r="EN25" s="40"/>
      <c r="EO25" s="40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</row>
    <row r="26" spans="1:461" s="61" customFormat="1" ht="132" x14ac:dyDescent="0.3">
      <c r="A26" s="45" t="s">
        <v>160</v>
      </c>
      <c r="B26" s="97">
        <v>0.33400000000000002</v>
      </c>
      <c r="C26" s="45" t="s">
        <v>161</v>
      </c>
      <c r="D26" s="102">
        <v>0.112</v>
      </c>
      <c r="E26" s="48" t="s">
        <v>162</v>
      </c>
      <c r="F26" s="48" t="s">
        <v>163</v>
      </c>
      <c r="G26" s="49" t="s">
        <v>80</v>
      </c>
      <c r="H26" s="49" t="s">
        <v>86</v>
      </c>
      <c r="I26" s="49" t="s">
        <v>98</v>
      </c>
      <c r="J26" s="50"/>
      <c r="K26" s="49">
        <v>2</v>
      </c>
      <c r="L26" s="49">
        <v>2018</v>
      </c>
      <c r="M26" s="49">
        <v>2019</v>
      </c>
      <c r="N26" s="49">
        <v>2038</v>
      </c>
      <c r="O26" s="51">
        <v>2</v>
      </c>
      <c r="P26" s="51">
        <v>2</v>
      </c>
      <c r="Q26" s="51">
        <v>2</v>
      </c>
      <c r="R26" s="51">
        <v>2</v>
      </c>
      <c r="S26" s="51">
        <v>2</v>
      </c>
      <c r="T26" s="51">
        <v>2</v>
      </c>
      <c r="U26" s="51">
        <v>2</v>
      </c>
      <c r="V26" s="51">
        <v>3</v>
      </c>
      <c r="W26" s="51">
        <v>3</v>
      </c>
      <c r="X26" s="51">
        <v>3</v>
      </c>
      <c r="Y26" s="51">
        <v>3</v>
      </c>
      <c r="Z26" s="51">
        <v>3</v>
      </c>
      <c r="AA26" s="51">
        <v>3</v>
      </c>
      <c r="AB26" s="51">
        <v>3</v>
      </c>
      <c r="AC26" s="51">
        <v>3</v>
      </c>
      <c r="AD26" s="51">
        <v>3</v>
      </c>
      <c r="AE26" s="51">
        <v>3</v>
      </c>
      <c r="AF26" s="51">
        <v>4</v>
      </c>
      <c r="AG26" s="51">
        <v>4</v>
      </c>
      <c r="AH26" s="51">
        <v>4</v>
      </c>
      <c r="AI26" s="51">
        <v>56</v>
      </c>
      <c r="AJ26" s="45" t="s">
        <v>164</v>
      </c>
      <c r="AK26" s="104">
        <v>2.8000000000000001E-2</v>
      </c>
      <c r="AL26" s="45" t="s">
        <v>165</v>
      </c>
      <c r="AM26" s="52" t="s">
        <v>166</v>
      </c>
      <c r="AN26" s="93" t="s">
        <v>269</v>
      </c>
      <c r="AO26" s="52" t="s">
        <v>361</v>
      </c>
      <c r="AP26" s="49" t="s">
        <v>80</v>
      </c>
      <c r="AQ26" s="49" t="s">
        <v>86</v>
      </c>
      <c r="AR26" s="49" t="s">
        <v>98</v>
      </c>
      <c r="AS26" s="50"/>
      <c r="AT26" s="49">
        <v>3</v>
      </c>
      <c r="AU26" s="49">
        <v>2018</v>
      </c>
      <c r="AV26" s="49">
        <v>2019</v>
      </c>
      <c r="AW26" s="51">
        <v>2023</v>
      </c>
      <c r="AX26" s="51">
        <v>4</v>
      </c>
      <c r="AY26" s="51">
        <v>5</v>
      </c>
      <c r="AZ26" s="51">
        <v>0</v>
      </c>
      <c r="BA26" s="51">
        <v>0</v>
      </c>
      <c r="BB26" s="51">
        <v>0</v>
      </c>
      <c r="BC26" s="53" t="s">
        <v>102</v>
      </c>
      <c r="BD26" s="53" t="s">
        <v>102</v>
      </c>
      <c r="BE26" s="53" t="s">
        <v>102</v>
      </c>
      <c r="BF26" s="53" t="s">
        <v>102</v>
      </c>
      <c r="BG26" s="53" t="s">
        <v>102</v>
      </c>
      <c r="BH26" s="53" t="s">
        <v>102</v>
      </c>
      <c r="BI26" s="53" t="s">
        <v>102</v>
      </c>
      <c r="BJ26" s="53" t="s">
        <v>102</v>
      </c>
      <c r="BK26" s="53" t="s">
        <v>102</v>
      </c>
      <c r="BL26" s="53" t="s">
        <v>102</v>
      </c>
      <c r="BM26" s="53" t="s">
        <v>102</v>
      </c>
      <c r="BN26" s="53" t="s">
        <v>102</v>
      </c>
      <c r="BO26" s="53" t="s">
        <v>102</v>
      </c>
      <c r="BP26" s="53" t="s">
        <v>102</v>
      </c>
      <c r="BQ26" s="53" t="s">
        <v>102</v>
      </c>
      <c r="BR26" s="53">
        <v>5</v>
      </c>
      <c r="BS26" s="130">
        <v>4158480000</v>
      </c>
      <c r="BT26" s="130">
        <v>4158480000</v>
      </c>
      <c r="BU26" s="120" t="s">
        <v>138</v>
      </c>
      <c r="BV26" s="133">
        <v>1111</v>
      </c>
      <c r="BW26" s="136">
        <v>5628630000</v>
      </c>
      <c r="BX26" s="136">
        <v>0</v>
      </c>
      <c r="BY26" s="120" t="s">
        <v>138</v>
      </c>
      <c r="BZ26" s="126">
        <v>1111</v>
      </c>
      <c r="CA26" s="123">
        <v>5469061500</v>
      </c>
      <c r="CB26" s="123">
        <v>0</v>
      </c>
      <c r="CC26" s="120" t="s">
        <v>138</v>
      </c>
      <c r="CD26" s="123">
        <v>5734442700</v>
      </c>
      <c r="CE26" s="123">
        <v>0</v>
      </c>
      <c r="CF26" s="120" t="s">
        <v>138</v>
      </c>
      <c r="CG26" s="123">
        <v>6021164835</v>
      </c>
      <c r="CH26" s="123">
        <v>0</v>
      </c>
      <c r="CI26" s="120" t="s">
        <v>138</v>
      </c>
      <c r="CJ26" s="54">
        <v>0</v>
      </c>
      <c r="CK26" s="53" t="s">
        <v>118</v>
      </c>
      <c r="CL26" s="54">
        <v>0</v>
      </c>
      <c r="CM26" s="54">
        <v>0</v>
      </c>
      <c r="CN26" s="53" t="s">
        <v>118</v>
      </c>
      <c r="CO26" s="54">
        <v>0</v>
      </c>
      <c r="CP26" s="54">
        <v>0</v>
      </c>
      <c r="CQ26" s="53" t="s">
        <v>118</v>
      </c>
      <c r="CR26" s="54">
        <v>0</v>
      </c>
      <c r="CS26" s="54">
        <v>0</v>
      </c>
      <c r="CT26" s="53" t="s">
        <v>118</v>
      </c>
      <c r="CU26" s="54">
        <v>0</v>
      </c>
      <c r="CV26" s="54">
        <v>0</v>
      </c>
      <c r="CW26" s="53" t="s">
        <v>118</v>
      </c>
      <c r="CX26" s="54">
        <v>0</v>
      </c>
      <c r="CY26" s="54">
        <v>0</v>
      </c>
      <c r="CZ26" s="53" t="s">
        <v>118</v>
      </c>
      <c r="DA26" s="54">
        <v>0</v>
      </c>
      <c r="DB26" s="54">
        <v>0</v>
      </c>
      <c r="DC26" s="53" t="s">
        <v>118</v>
      </c>
      <c r="DD26" s="54">
        <v>0</v>
      </c>
      <c r="DE26" s="54">
        <v>0</v>
      </c>
      <c r="DF26" s="53" t="s">
        <v>118</v>
      </c>
      <c r="DG26" s="54">
        <v>0</v>
      </c>
      <c r="DH26" s="54">
        <v>0</v>
      </c>
      <c r="DI26" s="53" t="s">
        <v>118</v>
      </c>
      <c r="DJ26" s="54">
        <v>0</v>
      </c>
      <c r="DK26" s="54">
        <v>0</v>
      </c>
      <c r="DL26" s="53" t="s">
        <v>118</v>
      </c>
      <c r="DM26" s="54">
        <v>0</v>
      </c>
      <c r="DN26" s="54">
        <v>0</v>
      </c>
      <c r="DO26" s="53" t="s">
        <v>118</v>
      </c>
      <c r="DP26" s="54">
        <v>0</v>
      </c>
      <c r="DQ26" s="54">
        <v>0</v>
      </c>
      <c r="DR26" s="53" t="s">
        <v>118</v>
      </c>
      <c r="DS26" s="54">
        <v>0</v>
      </c>
      <c r="DT26" s="54">
        <v>0</v>
      </c>
      <c r="DU26" s="53" t="s">
        <v>118</v>
      </c>
      <c r="DV26" s="54">
        <v>0</v>
      </c>
      <c r="DW26" s="54">
        <v>0</v>
      </c>
      <c r="DX26" s="53" t="s">
        <v>118</v>
      </c>
      <c r="DY26" s="54">
        <v>0</v>
      </c>
      <c r="DZ26" s="54">
        <v>0</v>
      </c>
      <c r="EA26" s="53" t="s">
        <v>118</v>
      </c>
      <c r="EB26" s="55"/>
      <c r="EC26" s="120">
        <v>27011779035</v>
      </c>
      <c r="ED26" s="56" t="s">
        <v>167</v>
      </c>
      <c r="EE26" s="56" t="s">
        <v>168</v>
      </c>
      <c r="EF26" s="56" t="s">
        <v>169</v>
      </c>
      <c r="EG26" s="57" t="s">
        <v>170</v>
      </c>
      <c r="EH26" s="58"/>
      <c r="EI26" s="59" t="s">
        <v>171</v>
      </c>
      <c r="EJ26" s="60"/>
      <c r="EK26" s="60"/>
      <c r="EL26" s="60"/>
      <c r="EM26" s="60"/>
      <c r="EN26" s="60"/>
      <c r="EO26" s="60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</row>
    <row r="27" spans="1:461" s="61" customFormat="1" ht="132" x14ac:dyDescent="0.3">
      <c r="A27" s="45" t="s">
        <v>160</v>
      </c>
      <c r="B27" s="46"/>
      <c r="C27" s="45" t="s">
        <v>161</v>
      </c>
      <c r="D27" s="47"/>
      <c r="E27" s="48" t="s">
        <v>172</v>
      </c>
      <c r="F27" s="48" t="s">
        <v>173</v>
      </c>
      <c r="G27" s="49" t="s">
        <v>80</v>
      </c>
      <c r="H27" s="49" t="s">
        <v>86</v>
      </c>
      <c r="I27" s="49" t="s">
        <v>98</v>
      </c>
      <c r="J27" s="50"/>
      <c r="K27" s="49">
        <v>2</v>
      </c>
      <c r="L27" s="49">
        <v>2018</v>
      </c>
      <c r="M27" s="49">
        <v>2019</v>
      </c>
      <c r="N27" s="49">
        <v>2038</v>
      </c>
      <c r="O27" s="51">
        <v>2</v>
      </c>
      <c r="P27" s="51">
        <v>2</v>
      </c>
      <c r="Q27" s="51">
        <v>2</v>
      </c>
      <c r="R27" s="51">
        <v>2</v>
      </c>
      <c r="S27" s="51">
        <v>2</v>
      </c>
      <c r="T27" s="51">
        <v>2</v>
      </c>
      <c r="U27" s="51">
        <v>2</v>
      </c>
      <c r="V27" s="51">
        <v>3</v>
      </c>
      <c r="W27" s="51">
        <v>3</v>
      </c>
      <c r="X27" s="51">
        <v>3</v>
      </c>
      <c r="Y27" s="51">
        <v>3</v>
      </c>
      <c r="Z27" s="51">
        <v>3</v>
      </c>
      <c r="AA27" s="51">
        <v>3</v>
      </c>
      <c r="AB27" s="51">
        <v>3</v>
      </c>
      <c r="AC27" s="51">
        <v>3</v>
      </c>
      <c r="AD27" s="51">
        <v>3</v>
      </c>
      <c r="AE27" s="51">
        <v>3</v>
      </c>
      <c r="AF27" s="51">
        <v>4</v>
      </c>
      <c r="AG27" s="51">
        <v>4</v>
      </c>
      <c r="AH27" s="51">
        <v>4</v>
      </c>
      <c r="AI27" s="51">
        <v>56</v>
      </c>
      <c r="AJ27" s="45" t="s">
        <v>174</v>
      </c>
      <c r="AK27" s="104">
        <v>2.8000000000000001E-2</v>
      </c>
      <c r="AL27" s="48" t="s">
        <v>175</v>
      </c>
      <c r="AM27" s="48" t="s">
        <v>176</v>
      </c>
      <c r="AN27" s="93" t="s">
        <v>269</v>
      </c>
      <c r="AO27" s="52" t="s">
        <v>396</v>
      </c>
      <c r="AP27" s="49" t="s">
        <v>177</v>
      </c>
      <c r="AQ27" s="49" t="s">
        <v>86</v>
      </c>
      <c r="AR27" s="49" t="s">
        <v>98</v>
      </c>
      <c r="AS27" s="50"/>
      <c r="AT27" s="49">
        <v>0</v>
      </c>
      <c r="AU27" s="49">
        <v>2018</v>
      </c>
      <c r="AV27" s="49">
        <v>2019</v>
      </c>
      <c r="AW27" s="51">
        <v>2023</v>
      </c>
      <c r="AX27" s="62">
        <v>400</v>
      </c>
      <c r="AY27" s="62">
        <v>660</v>
      </c>
      <c r="AZ27" s="62">
        <v>860</v>
      </c>
      <c r="BA27" s="62">
        <v>1060</v>
      </c>
      <c r="BB27" s="62">
        <v>1260</v>
      </c>
      <c r="BC27" s="53" t="s">
        <v>102</v>
      </c>
      <c r="BD27" s="53" t="s">
        <v>102</v>
      </c>
      <c r="BE27" s="53" t="s">
        <v>102</v>
      </c>
      <c r="BF27" s="53" t="s">
        <v>102</v>
      </c>
      <c r="BG27" s="53" t="s">
        <v>102</v>
      </c>
      <c r="BH27" s="53" t="s">
        <v>102</v>
      </c>
      <c r="BI27" s="53" t="s">
        <v>102</v>
      </c>
      <c r="BJ27" s="53" t="s">
        <v>102</v>
      </c>
      <c r="BK27" s="53" t="s">
        <v>102</v>
      </c>
      <c r="BL27" s="53" t="s">
        <v>102</v>
      </c>
      <c r="BM27" s="53" t="s">
        <v>102</v>
      </c>
      <c r="BN27" s="53" t="s">
        <v>102</v>
      </c>
      <c r="BO27" s="53" t="s">
        <v>102</v>
      </c>
      <c r="BP27" s="53" t="s">
        <v>102</v>
      </c>
      <c r="BQ27" s="53" t="s">
        <v>102</v>
      </c>
      <c r="BR27" s="53">
        <v>1260</v>
      </c>
      <c r="BS27" s="131"/>
      <c r="BT27" s="131"/>
      <c r="BU27" s="121"/>
      <c r="BV27" s="134"/>
      <c r="BW27" s="137"/>
      <c r="BX27" s="137"/>
      <c r="BY27" s="121"/>
      <c r="BZ27" s="127"/>
      <c r="CA27" s="124"/>
      <c r="CB27" s="124"/>
      <c r="CC27" s="121"/>
      <c r="CD27" s="124"/>
      <c r="CE27" s="124"/>
      <c r="CF27" s="121"/>
      <c r="CG27" s="124"/>
      <c r="CH27" s="124"/>
      <c r="CI27" s="121"/>
      <c r="CJ27" s="54">
        <v>0</v>
      </c>
      <c r="CK27" s="53" t="s">
        <v>118</v>
      </c>
      <c r="CL27" s="54">
        <v>0</v>
      </c>
      <c r="CM27" s="54">
        <v>0</v>
      </c>
      <c r="CN27" s="53" t="s">
        <v>118</v>
      </c>
      <c r="CO27" s="54">
        <v>0</v>
      </c>
      <c r="CP27" s="54">
        <v>0</v>
      </c>
      <c r="CQ27" s="53" t="s">
        <v>118</v>
      </c>
      <c r="CR27" s="54">
        <v>0</v>
      </c>
      <c r="CS27" s="54">
        <v>0</v>
      </c>
      <c r="CT27" s="53" t="s">
        <v>118</v>
      </c>
      <c r="CU27" s="54">
        <v>0</v>
      </c>
      <c r="CV27" s="54">
        <v>0</v>
      </c>
      <c r="CW27" s="53" t="s">
        <v>118</v>
      </c>
      <c r="CX27" s="54">
        <v>0</v>
      </c>
      <c r="CY27" s="54">
        <v>0</v>
      </c>
      <c r="CZ27" s="53" t="s">
        <v>118</v>
      </c>
      <c r="DA27" s="54">
        <v>0</v>
      </c>
      <c r="DB27" s="54">
        <v>0</v>
      </c>
      <c r="DC27" s="53" t="s">
        <v>118</v>
      </c>
      <c r="DD27" s="54">
        <v>0</v>
      </c>
      <c r="DE27" s="54">
        <v>0</v>
      </c>
      <c r="DF27" s="53" t="s">
        <v>118</v>
      </c>
      <c r="DG27" s="54">
        <v>0</v>
      </c>
      <c r="DH27" s="54">
        <v>0</v>
      </c>
      <c r="DI27" s="53" t="s">
        <v>118</v>
      </c>
      <c r="DJ27" s="54">
        <v>0</v>
      </c>
      <c r="DK27" s="54">
        <v>0</v>
      </c>
      <c r="DL27" s="53" t="s">
        <v>118</v>
      </c>
      <c r="DM27" s="54">
        <v>0</v>
      </c>
      <c r="DN27" s="54">
        <v>0</v>
      </c>
      <c r="DO27" s="53" t="s">
        <v>118</v>
      </c>
      <c r="DP27" s="54">
        <v>0</v>
      </c>
      <c r="DQ27" s="54">
        <v>0</v>
      </c>
      <c r="DR27" s="53" t="s">
        <v>118</v>
      </c>
      <c r="DS27" s="54">
        <v>0</v>
      </c>
      <c r="DT27" s="54">
        <v>0</v>
      </c>
      <c r="DU27" s="53" t="s">
        <v>118</v>
      </c>
      <c r="DV27" s="54">
        <v>0</v>
      </c>
      <c r="DW27" s="54">
        <v>0</v>
      </c>
      <c r="DX27" s="53" t="s">
        <v>118</v>
      </c>
      <c r="DY27" s="54">
        <v>0</v>
      </c>
      <c r="DZ27" s="54">
        <v>0</v>
      </c>
      <c r="EA27" s="53" t="s">
        <v>118</v>
      </c>
      <c r="EB27" s="55"/>
      <c r="EC27" s="121"/>
      <c r="ED27" s="56" t="s">
        <v>167</v>
      </c>
      <c r="EE27" s="56" t="s">
        <v>168</v>
      </c>
      <c r="EF27" s="56" t="s">
        <v>169</v>
      </c>
      <c r="EG27" s="57" t="s">
        <v>170</v>
      </c>
      <c r="EH27" s="58"/>
      <c r="EI27" s="59" t="s">
        <v>171</v>
      </c>
      <c r="EJ27" s="60"/>
      <c r="EK27" s="60"/>
      <c r="EL27" s="60"/>
      <c r="EM27" s="60"/>
      <c r="EN27" s="60"/>
      <c r="EO27" s="60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</row>
    <row r="28" spans="1:461" s="61" customFormat="1" ht="132" x14ac:dyDescent="0.3">
      <c r="A28" s="45" t="s">
        <v>160</v>
      </c>
      <c r="B28" s="46"/>
      <c r="C28" s="45" t="s">
        <v>161</v>
      </c>
      <c r="D28" s="47"/>
      <c r="E28" s="48" t="s">
        <v>172</v>
      </c>
      <c r="F28" s="48" t="s">
        <v>173</v>
      </c>
      <c r="G28" s="49" t="s">
        <v>80</v>
      </c>
      <c r="H28" s="49" t="s">
        <v>86</v>
      </c>
      <c r="I28" s="49" t="s">
        <v>98</v>
      </c>
      <c r="J28" s="50"/>
      <c r="K28" s="49">
        <v>2</v>
      </c>
      <c r="L28" s="49">
        <v>2018</v>
      </c>
      <c r="M28" s="49">
        <v>2019</v>
      </c>
      <c r="N28" s="49">
        <v>2038</v>
      </c>
      <c r="O28" s="51">
        <v>2</v>
      </c>
      <c r="P28" s="51">
        <v>2</v>
      </c>
      <c r="Q28" s="51">
        <v>2</v>
      </c>
      <c r="R28" s="51">
        <v>2</v>
      </c>
      <c r="S28" s="51">
        <v>2</v>
      </c>
      <c r="T28" s="51">
        <v>2</v>
      </c>
      <c r="U28" s="51">
        <v>2</v>
      </c>
      <c r="V28" s="51">
        <v>3</v>
      </c>
      <c r="W28" s="51">
        <v>3</v>
      </c>
      <c r="X28" s="51">
        <v>3</v>
      </c>
      <c r="Y28" s="51">
        <v>3</v>
      </c>
      <c r="Z28" s="51">
        <v>3</v>
      </c>
      <c r="AA28" s="51">
        <v>3</v>
      </c>
      <c r="AB28" s="51">
        <v>3</v>
      </c>
      <c r="AC28" s="51">
        <v>3</v>
      </c>
      <c r="AD28" s="51">
        <v>3</v>
      </c>
      <c r="AE28" s="51">
        <v>3</v>
      </c>
      <c r="AF28" s="51">
        <v>4</v>
      </c>
      <c r="AG28" s="51">
        <v>4</v>
      </c>
      <c r="AH28" s="51">
        <v>4</v>
      </c>
      <c r="AI28" s="51">
        <v>56</v>
      </c>
      <c r="AJ28" s="45" t="s">
        <v>178</v>
      </c>
      <c r="AK28" s="104">
        <v>2.8000000000000001E-2</v>
      </c>
      <c r="AL28" s="45" t="s">
        <v>435</v>
      </c>
      <c r="AM28" s="45" t="s">
        <v>436</v>
      </c>
      <c r="AN28" s="93" t="s">
        <v>269</v>
      </c>
      <c r="AO28" s="52" t="s">
        <v>397</v>
      </c>
      <c r="AP28" s="49" t="s">
        <v>80</v>
      </c>
      <c r="AQ28" s="49" t="s">
        <v>86</v>
      </c>
      <c r="AR28" s="49" t="s">
        <v>98</v>
      </c>
      <c r="AS28" s="50"/>
      <c r="AT28" s="49">
        <v>2</v>
      </c>
      <c r="AU28" s="49">
        <v>2018</v>
      </c>
      <c r="AV28" s="49">
        <v>2019</v>
      </c>
      <c r="AW28" s="51">
        <v>2023</v>
      </c>
      <c r="AX28" s="51">
        <v>6</v>
      </c>
      <c r="AY28" s="51">
        <v>8</v>
      </c>
      <c r="AZ28" s="51">
        <v>10</v>
      </c>
      <c r="BA28" s="51">
        <v>11</v>
      </c>
      <c r="BB28" s="51">
        <v>12</v>
      </c>
      <c r="BC28" s="53" t="s">
        <v>102</v>
      </c>
      <c r="BD28" s="53" t="s">
        <v>102</v>
      </c>
      <c r="BE28" s="53" t="s">
        <v>102</v>
      </c>
      <c r="BF28" s="53" t="s">
        <v>102</v>
      </c>
      <c r="BG28" s="53" t="s">
        <v>102</v>
      </c>
      <c r="BH28" s="53" t="s">
        <v>102</v>
      </c>
      <c r="BI28" s="53" t="s">
        <v>102</v>
      </c>
      <c r="BJ28" s="53" t="s">
        <v>102</v>
      </c>
      <c r="BK28" s="53" t="s">
        <v>102</v>
      </c>
      <c r="BL28" s="53" t="s">
        <v>102</v>
      </c>
      <c r="BM28" s="53" t="s">
        <v>102</v>
      </c>
      <c r="BN28" s="53" t="s">
        <v>102</v>
      </c>
      <c r="BO28" s="53" t="s">
        <v>102</v>
      </c>
      <c r="BP28" s="53" t="s">
        <v>102</v>
      </c>
      <c r="BQ28" s="53" t="s">
        <v>102</v>
      </c>
      <c r="BR28" s="53">
        <v>12</v>
      </c>
      <c r="BS28" s="131"/>
      <c r="BT28" s="131"/>
      <c r="BU28" s="121"/>
      <c r="BV28" s="134"/>
      <c r="BW28" s="137"/>
      <c r="BX28" s="137"/>
      <c r="BY28" s="121"/>
      <c r="BZ28" s="127"/>
      <c r="CA28" s="124"/>
      <c r="CB28" s="124"/>
      <c r="CC28" s="121"/>
      <c r="CD28" s="124"/>
      <c r="CE28" s="124"/>
      <c r="CF28" s="121"/>
      <c r="CG28" s="124"/>
      <c r="CH28" s="124"/>
      <c r="CI28" s="121"/>
      <c r="CJ28" s="54">
        <v>0</v>
      </c>
      <c r="CK28" s="53" t="s">
        <v>118</v>
      </c>
      <c r="CL28" s="54">
        <v>0</v>
      </c>
      <c r="CM28" s="54">
        <v>0</v>
      </c>
      <c r="CN28" s="53" t="s">
        <v>118</v>
      </c>
      <c r="CO28" s="54">
        <v>0</v>
      </c>
      <c r="CP28" s="54">
        <v>0</v>
      </c>
      <c r="CQ28" s="53" t="s">
        <v>118</v>
      </c>
      <c r="CR28" s="54">
        <v>0</v>
      </c>
      <c r="CS28" s="54">
        <v>0</v>
      </c>
      <c r="CT28" s="53" t="s">
        <v>118</v>
      </c>
      <c r="CU28" s="54">
        <v>0</v>
      </c>
      <c r="CV28" s="54">
        <v>0</v>
      </c>
      <c r="CW28" s="53" t="s">
        <v>118</v>
      </c>
      <c r="CX28" s="54">
        <v>0</v>
      </c>
      <c r="CY28" s="54">
        <v>0</v>
      </c>
      <c r="CZ28" s="53" t="s">
        <v>118</v>
      </c>
      <c r="DA28" s="54">
        <v>0</v>
      </c>
      <c r="DB28" s="54">
        <v>0</v>
      </c>
      <c r="DC28" s="53" t="s">
        <v>118</v>
      </c>
      <c r="DD28" s="54">
        <v>0</v>
      </c>
      <c r="DE28" s="54">
        <v>0</v>
      </c>
      <c r="DF28" s="53" t="s">
        <v>118</v>
      </c>
      <c r="DG28" s="54">
        <v>0</v>
      </c>
      <c r="DH28" s="54">
        <v>0</v>
      </c>
      <c r="DI28" s="53" t="s">
        <v>118</v>
      </c>
      <c r="DJ28" s="54">
        <v>0</v>
      </c>
      <c r="DK28" s="54">
        <v>0</v>
      </c>
      <c r="DL28" s="53" t="s">
        <v>118</v>
      </c>
      <c r="DM28" s="54">
        <v>0</v>
      </c>
      <c r="DN28" s="54">
        <v>0</v>
      </c>
      <c r="DO28" s="53" t="s">
        <v>118</v>
      </c>
      <c r="DP28" s="54">
        <v>0</v>
      </c>
      <c r="DQ28" s="54">
        <v>0</v>
      </c>
      <c r="DR28" s="53" t="s">
        <v>118</v>
      </c>
      <c r="DS28" s="54">
        <v>0</v>
      </c>
      <c r="DT28" s="54">
        <v>0</v>
      </c>
      <c r="DU28" s="53" t="s">
        <v>118</v>
      </c>
      <c r="DV28" s="54">
        <v>0</v>
      </c>
      <c r="DW28" s="54">
        <v>0</v>
      </c>
      <c r="DX28" s="53" t="s">
        <v>118</v>
      </c>
      <c r="DY28" s="54">
        <v>0</v>
      </c>
      <c r="DZ28" s="54">
        <v>0</v>
      </c>
      <c r="EA28" s="53" t="s">
        <v>118</v>
      </c>
      <c r="EB28" s="55"/>
      <c r="EC28" s="121"/>
      <c r="ED28" s="56" t="s">
        <v>167</v>
      </c>
      <c r="EE28" s="56" t="s">
        <v>168</v>
      </c>
      <c r="EF28" s="56" t="s">
        <v>169</v>
      </c>
      <c r="EG28" s="57" t="s">
        <v>170</v>
      </c>
      <c r="EH28" s="58"/>
      <c r="EI28" s="59" t="s">
        <v>171</v>
      </c>
      <c r="EJ28" s="60"/>
      <c r="EK28" s="60"/>
      <c r="EL28" s="60"/>
      <c r="EM28" s="60"/>
      <c r="EN28" s="60"/>
      <c r="EO28" s="60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</row>
    <row r="29" spans="1:461" s="61" customFormat="1" ht="120" customHeight="1" x14ac:dyDescent="0.3">
      <c r="A29" s="45" t="s">
        <v>160</v>
      </c>
      <c r="B29" s="46"/>
      <c r="C29" s="45" t="s">
        <v>161</v>
      </c>
      <c r="D29" s="47"/>
      <c r="E29" s="48" t="s">
        <v>172</v>
      </c>
      <c r="F29" s="48" t="s">
        <v>173</v>
      </c>
      <c r="G29" s="49" t="s">
        <v>80</v>
      </c>
      <c r="H29" s="49" t="s">
        <v>86</v>
      </c>
      <c r="I29" s="49" t="s">
        <v>98</v>
      </c>
      <c r="J29" s="50"/>
      <c r="K29" s="49">
        <v>2</v>
      </c>
      <c r="L29" s="49">
        <v>2018</v>
      </c>
      <c r="M29" s="49">
        <v>2019</v>
      </c>
      <c r="N29" s="49">
        <v>2038</v>
      </c>
      <c r="O29" s="51">
        <v>2</v>
      </c>
      <c r="P29" s="51">
        <v>2</v>
      </c>
      <c r="Q29" s="51">
        <v>2</v>
      </c>
      <c r="R29" s="51">
        <v>2</v>
      </c>
      <c r="S29" s="51">
        <v>2</v>
      </c>
      <c r="T29" s="51">
        <v>2</v>
      </c>
      <c r="U29" s="51">
        <v>2</v>
      </c>
      <c r="V29" s="51">
        <v>3</v>
      </c>
      <c r="W29" s="51">
        <v>3</v>
      </c>
      <c r="X29" s="51">
        <v>3</v>
      </c>
      <c r="Y29" s="51">
        <v>3</v>
      </c>
      <c r="Z29" s="51">
        <v>3</v>
      </c>
      <c r="AA29" s="51">
        <v>3</v>
      </c>
      <c r="AB29" s="51">
        <v>3</v>
      </c>
      <c r="AC29" s="51">
        <v>3</v>
      </c>
      <c r="AD29" s="51">
        <v>3</v>
      </c>
      <c r="AE29" s="51">
        <v>3</v>
      </c>
      <c r="AF29" s="51">
        <v>4</v>
      </c>
      <c r="AG29" s="51">
        <v>4</v>
      </c>
      <c r="AH29" s="51">
        <v>4</v>
      </c>
      <c r="AI29" s="51">
        <v>56</v>
      </c>
      <c r="AJ29" s="48" t="s">
        <v>179</v>
      </c>
      <c r="AK29" s="104">
        <v>2.8000000000000001E-2</v>
      </c>
      <c r="AL29" s="48" t="s">
        <v>180</v>
      </c>
      <c r="AM29" s="48" t="s">
        <v>181</v>
      </c>
      <c r="AN29" s="93" t="s">
        <v>269</v>
      </c>
      <c r="AO29" s="52" t="s">
        <v>398</v>
      </c>
      <c r="AP29" s="49" t="s">
        <v>80</v>
      </c>
      <c r="AQ29" s="51" t="s">
        <v>86</v>
      </c>
      <c r="AR29" s="49" t="s">
        <v>98</v>
      </c>
      <c r="AS29" s="50"/>
      <c r="AT29" s="49">
        <v>0</v>
      </c>
      <c r="AU29" s="49">
        <v>2018</v>
      </c>
      <c r="AV29" s="49">
        <v>2019</v>
      </c>
      <c r="AW29" s="49">
        <v>2038</v>
      </c>
      <c r="AX29" s="51">
        <v>75</v>
      </c>
      <c r="AY29" s="51">
        <v>150</v>
      </c>
      <c r="AZ29" s="51">
        <v>225</v>
      </c>
      <c r="BA29" s="51">
        <v>300</v>
      </c>
      <c r="BB29" s="51">
        <v>375</v>
      </c>
      <c r="BC29" s="51">
        <v>450</v>
      </c>
      <c r="BD29" s="51">
        <v>525</v>
      </c>
      <c r="BE29" s="51">
        <v>600</v>
      </c>
      <c r="BF29" s="51">
        <v>675</v>
      </c>
      <c r="BG29" s="51">
        <v>750</v>
      </c>
      <c r="BH29" s="51">
        <v>825</v>
      </c>
      <c r="BI29" s="51">
        <v>900</v>
      </c>
      <c r="BJ29" s="51">
        <v>975</v>
      </c>
      <c r="BK29" s="51">
        <v>1050</v>
      </c>
      <c r="BL29" s="51">
        <v>1125</v>
      </c>
      <c r="BM29" s="51">
        <v>1200</v>
      </c>
      <c r="BN29" s="51">
        <v>1275</v>
      </c>
      <c r="BO29" s="51">
        <v>1350</v>
      </c>
      <c r="BP29" s="51">
        <v>1425</v>
      </c>
      <c r="BQ29" s="51">
        <v>1500</v>
      </c>
      <c r="BR29" s="51">
        <v>1500</v>
      </c>
      <c r="BS29" s="132"/>
      <c r="BT29" s="132"/>
      <c r="BU29" s="122"/>
      <c r="BV29" s="135"/>
      <c r="BW29" s="138"/>
      <c r="BX29" s="138"/>
      <c r="BY29" s="122"/>
      <c r="BZ29" s="128"/>
      <c r="CA29" s="125"/>
      <c r="CB29" s="125"/>
      <c r="CC29" s="122"/>
      <c r="CD29" s="125"/>
      <c r="CE29" s="125"/>
      <c r="CF29" s="122"/>
      <c r="CG29" s="125"/>
      <c r="CH29" s="125"/>
      <c r="CI29" s="122"/>
      <c r="CJ29" s="54">
        <v>0</v>
      </c>
      <c r="CK29" s="53" t="s">
        <v>118</v>
      </c>
      <c r="CL29" s="54">
        <v>0</v>
      </c>
      <c r="CM29" s="54">
        <v>0</v>
      </c>
      <c r="CN29" s="53" t="s">
        <v>118</v>
      </c>
      <c r="CO29" s="54">
        <v>0</v>
      </c>
      <c r="CP29" s="54">
        <v>0</v>
      </c>
      <c r="CQ29" s="53" t="s">
        <v>118</v>
      </c>
      <c r="CR29" s="54">
        <v>0</v>
      </c>
      <c r="CS29" s="54">
        <v>0</v>
      </c>
      <c r="CT29" s="53" t="s">
        <v>118</v>
      </c>
      <c r="CU29" s="54">
        <v>0</v>
      </c>
      <c r="CV29" s="54">
        <v>0</v>
      </c>
      <c r="CW29" s="53" t="s">
        <v>118</v>
      </c>
      <c r="CX29" s="54">
        <v>0</v>
      </c>
      <c r="CY29" s="54">
        <v>0</v>
      </c>
      <c r="CZ29" s="53" t="s">
        <v>118</v>
      </c>
      <c r="DA29" s="54">
        <v>0</v>
      </c>
      <c r="DB29" s="54">
        <v>0</v>
      </c>
      <c r="DC29" s="53" t="s">
        <v>118</v>
      </c>
      <c r="DD29" s="54">
        <v>0</v>
      </c>
      <c r="DE29" s="54">
        <v>0</v>
      </c>
      <c r="DF29" s="53" t="s">
        <v>118</v>
      </c>
      <c r="DG29" s="54">
        <v>0</v>
      </c>
      <c r="DH29" s="54">
        <v>0</v>
      </c>
      <c r="DI29" s="53" t="s">
        <v>118</v>
      </c>
      <c r="DJ29" s="54">
        <v>0</v>
      </c>
      <c r="DK29" s="54">
        <v>0</v>
      </c>
      <c r="DL29" s="53" t="s">
        <v>118</v>
      </c>
      <c r="DM29" s="54">
        <v>0</v>
      </c>
      <c r="DN29" s="54">
        <v>0</v>
      </c>
      <c r="DO29" s="53" t="s">
        <v>118</v>
      </c>
      <c r="DP29" s="54">
        <v>0</v>
      </c>
      <c r="DQ29" s="54">
        <v>0</v>
      </c>
      <c r="DR29" s="53" t="s">
        <v>118</v>
      </c>
      <c r="DS29" s="54">
        <v>0</v>
      </c>
      <c r="DT29" s="54">
        <v>0</v>
      </c>
      <c r="DU29" s="53" t="s">
        <v>118</v>
      </c>
      <c r="DV29" s="54">
        <v>0</v>
      </c>
      <c r="DW29" s="54">
        <v>0</v>
      </c>
      <c r="DX29" s="53" t="s">
        <v>118</v>
      </c>
      <c r="DY29" s="54">
        <v>0</v>
      </c>
      <c r="DZ29" s="54">
        <v>0</v>
      </c>
      <c r="EA29" s="53" t="s">
        <v>118</v>
      </c>
      <c r="EB29" s="55"/>
      <c r="EC29" s="122"/>
      <c r="ED29" s="56" t="s">
        <v>167</v>
      </c>
      <c r="EE29" s="56" t="s">
        <v>168</v>
      </c>
      <c r="EF29" s="56" t="s">
        <v>169</v>
      </c>
      <c r="EG29" s="57" t="s">
        <v>170</v>
      </c>
      <c r="EH29" s="58"/>
      <c r="EI29" s="59" t="s">
        <v>171</v>
      </c>
      <c r="EJ29" s="60"/>
      <c r="EK29" s="60"/>
      <c r="EL29" s="60"/>
      <c r="EM29" s="60"/>
      <c r="EN29" s="60"/>
      <c r="EO29" s="60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</row>
    <row r="30" spans="1:461" s="61" customFormat="1" ht="132" x14ac:dyDescent="0.3">
      <c r="A30" s="45" t="s">
        <v>160</v>
      </c>
      <c r="B30" s="46"/>
      <c r="C30" s="45" t="s">
        <v>182</v>
      </c>
      <c r="D30" s="102">
        <v>0.111</v>
      </c>
      <c r="E30" s="45" t="s">
        <v>430</v>
      </c>
      <c r="F30" s="45" t="s">
        <v>431</v>
      </c>
      <c r="G30" s="114" t="s">
        <v>102</v>
      </c>
      <c r="H30" s="49" t="s">
        <v>86</v>
      </c>
      <c r="I30" s="114" t="s">
        <v>98</v>
      </c>
      <c r="J30" s="74"/>
      <c r="K30" s="49">
        <v>36</v>
      </c>
      <c r="L30" s="50">
        <v>2018</v>
      </c>
      <c r="M30" s="49">
        <v>2019</v>
      </c>
      <c r="N30" s="49">
        <v>2038</v>
      </c>
      <c r="O30" s="49">
        <v>36</v>
      </c>
      <c r="P30" s="49">
        <v>39</v>
      </c>
      <c r="Q30" s="49">
        <v>39</v>
      </c>
      <c r="R30" s="115">
        <v>42</v>
      </c>
      <c r="S30" s="115">
        <v>42</v>
      </c>
      <c r="T30" s="115">
        <v>45</v>
      </c>
      <c r="U30" s="115">
        <v>45</v>
      </c>
      <c r="V30" s="115">
        <v>48</v>
      </c>
      <c r="W30" s="115">
        <v>48</v>
      </c>
      <c r="X30" s="115">
        <v>51</v>
      </c>
      <c r="Y30" s="115">
        <v>51</v>
      </c>
      <c r="Z30" s="115">
        <v>54</v>
      </c>
      <c r="AA30" s="115">
        <v>54</v>
      </c>
      <c r="AB30" s="115">
        <v>57</v>
      </c>
      <c r="AC30" s="115">
        <v>57</v>
      </c>
      <c r="AD30" s="115">
        <v>60</v>
      </c>
      <c r="AE30" s="115">
        <v>60</v>
      </c>
      <c r="AF30" s="115">
        <v>63</v>
      </c>
      <c r="AG30" s="115">
        <v>63</v>
      </c>
      <c r="AH30" s="115">
        <v>66</v>
      </c>
      <c r="AI30" s="49">
        <v>66</v>
      </c>
      <c r="AJ30" s="45" t="s">
        <v>183</v>
      </c>
      <c r="AK30" s="104">
        <v>1.23E-2</v>
      </c>
      <c r="AL30" s="45" t="s">
        <v>184</v>
      </c>
      <c r="AM30" s="45" t="s">
        <v>185</v>
      </c>
      <c r="AN30" s="45" t="s">
        <v>102</v>
      </c>
      <c r="AO30" s="45" t="s">
        <v>102</v>
      </c>
      <c r="AP30" s="49" t="s">
        <v>102</v>
      </c>
      <c r="AQ30" s="49" t="s">
        <v>97</v>
      </c>
      <c r="AR30" s="49" t="s">
        <v>98</v>
      </c>
      <c r="AS30" s="50"/>
      <c r="AT30" s="49">
        <v>9</v>
      </c>
      <c r="AU30" s="49">
        <v>2018</v>
      </c>
      <c r="AV30" s="49">
        <v>2019</v>
      </c>
      <c r="AW30" s="51">
        <v>2023</v>
      </c>
      <c r="AX30" s="51">
        <v>5</v>
      </c>
      <c r="AY30" s="51">
        <v>5</v>
      </c>
      <c r="AZ30" s="51">
        <v>5</v>
      </c>
      <c r="BA30" s="51">
        <v>5</v>
      </c>
      <c r="BB30" s="51">
        <v>5</v>
      </c>
      <c r="BC30" s="51" t="s">
        <v>102</v>
      </c>
      <c r="BD30" s="51" t="s">
        <v>102</v>
      </c>
      <c r="BE30" s="51" t="s">
        <v>102</v>
      </c>
      <c r="BF30" s="51" t="s">
        <v>102</v>
      </c>
      <c r="BG30" s="51" t="s">
        <v>102</v>
      </c>
      <c r="BH30" s="51" t="s">
        <v>102</v>
      </c>
      <c r="BI30" s="51" t="s">
        <v>102</v>
      </c>
      <c r="BJ30" s="51" t="s">
        <v>102</v>
      </c>
      <c r="BK30" s="51" t="s">
        <v>102</v>
      </c>
      <c r="BL30" s="51" t="s">
        <v>102</v>
      </c>
      <c r="BM30" s="51" t="s">
        <v>102</v>
      </c>
      <c r="BN30" s="51" t="s">
        <v>102</v>
      </c>
      <c r="BO30" s="51" t="s">
        <v>102</v>
      </c>
      <c r="BP30" s="51" t="s">
        <v>102</v>
      </c>
      <c r="BQ30" s="51" t="s">
        <v>102</v>
      </c>
      <c r="BR30" s="51">
        <v>30</v>
      </c>
      <c r="BS30" s="63">
        <v>152180328</v>
      </c>
      <c r="BT30" s="63">
        <v>152180328</v>
      </c>
      <c r="BU30" s="63" t="s">
        <v>87</v>
      </c>
      <c r="BV30" s="64">
        <v>1060</v>
      </c>
      <c r="BW30" s="63">
        <v>97803588</v>
      </c>
      <c r="BX30" s="63">
        <v>0</v>
      </c>
      <c r="BY30" s="63" t="s">
        <v>87</v>
      </c>
      <c r="BZ30" s="55">
        <v>1060</v>
      </c>
      <c r="CA30" s="63">
        <v>703000000</v>
      </c>
      <c r="CB30" s="63">
        <v>0</v>
      </c>
      <c r="CC30" s="63" t="s">
        <v>87</v>
      </c>
      <c r="CD30" s="63">
        <v>703000000</v>
      </c>
      <c r="CE30" s="63">
        <v>0</v>
      </c>
      <c r="CF30" s="63" t="s">
        <v>87</v>
      </c>
      <c r="CG30" s="63">
        <v>703000000</v>
      </c>
      <c r="CH30" s="63">
        <v>0</v>
      </c>
      <c r="CI30" s="63" t="s">
        <v>87</v>
      </c>
      <c r="CJ30" s="65">
        <v>0</v>
      </c>
      <c r="CK30" s="65">
        <v>0</v>
      </c>
      <c r="CL30" s="51" t="s">
        <v>118</v>
      </c>
      <c r="CM30" s="65">
        <v>0</v>
      </c>
      <c r="CN30" s="65">
        <v>0</v>
      </c>
      <c r="CO30" s="51" t="s">
        <v>118</v>
      </c>
      <c r="CP30" s="65">
        <v>0</v>
      </c>
      <c r="CQ30" s="65">
        <v>0</v>
      </c>
      <c r="CR30" s="51" t="s">
        <v>118</v>
      </c>
      <c r="CS30" s="65">
        <v>0</v>
      </c>
      <c r="CT30" s="65">
        <v>0</v>
      </c>
      <c r="CU30" s="51" t="s">
        <v>118</v>
      </c>
      <c r="CV30" s="65">
        <v>0</v>
      </c>
      <c r="CW30" s="65">
        <v>0</v>
      </c>
      <c r="CX30" s="51" t="s">
        <v>118</v>
      </c>
      <c r="CY30" s="65">
        <v>0</v>
      </c>
      <c r="CZ30" s="65">
        <v>0</v>
      </c>
      <c r="DA30" s="51" t="s">
        <v>118</v>
      </c>
      <c r="DB30" s="65">
        <v>0</v>
      </c>
      <c r="DC30" s="65">
        <v>0</v>
      </c>
      <c r="DD30" s="51" t="s">
        <v>118</v>
      </c>
      <c r="DE30" s="65">
        <v>0</v>
      </c>
      <c r="DF30" s="65">
        <v>0</v>
      </c>
      <c r="DG30" s="51" t="s">
        <v>118</v>
      </c>
      <c r="DH30" s="65">
        <v>0</v>
      </c>
      <c r="DI30" s="65">
        <v>0</v>
      </c>
      <c r="DJ30" s="51" t="s">
        <v>118</v>
      </c>
      <c r="DK30" s="65">
        <v>0</v>
      </c>
      <c r="DL30" s="65">
        <v>0</v>
      </c>
      <c r="DM30" s="51" t="s">
        <v>118</v>
      </c>
      <c r="DN30" s="65">
        <v>0</v>
      </c>
      <c r="DO30" s="65">
        <v>0</v>
      </c>
      <c r="DP30" s="51" t="s">
        <v>118</v>
      </c>
      <c r="DQ30" s="65">
        <v>0</v>
      </c>
      <c r="DR30" s="65">
        <v>0</v>
      </c>
      <c r="DS30" s="51" t="s">
        <v>118</v>
      </c>
      <c r="DT30" s="65">
        <v>0</v>
      </c>
      <c r="DU30" s="65">
        <v>0</v>
      </c>
      <c r="DV30" s="51" t="s">
        <v>118</v>
      </c>
      <c r="DW30" s="65">
        <v>0</v>
      </c>
      <c r="DX30" s="65">
        <v>0</v>
      </c>
      <c r="DY30" s="51" t="s">
        <v>118</v>
      </c>
      <c r="DZ30" s="65">
        <v>0</v>
      </c>
      <c r="EA30" s="65">
        <v>0</v>
      </c>
      <c r="EB30" s="51" t="s">
        <v>118</v>
      </c>
      <c r="EC30" s="66">
        <v>2358983916</v>
      </c>
      <c r="ED30" s="63" t="s">
        <v>186</v>
      </c>
      <c r="EE30" s="63" t="s">
        <v>187</v>
      </c>
      <c r="EF30" s="63" t="s">
        <v>188</v>
      </c>
      <c r="EG30" s="51" t="s">
        <v>189</v>
      </c>
      <c r="EH30" s="51" t="s">
        <v>190</v>
      </c>
      <c r="EI30" s="51" t="s">
        <v>191</v>
      </c>
      <c r="EJ30" s="60"/>
      <c r="EK30" s="60"/>
      <c r="EL30" s="60"/>
      <c r="EM30" s="60"/>
      <c r="EN30" s="60"/>
      <c r="EO30" s="60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</row>
    <row r="31" spans="1:461" s="61" customFormat="1" ht="132" x14ac:dyDescent="0.3">
      <c r="A31" s="45" t="s">
        <v>160</v>
      </c>
      <c r="B31" s="46"/>
      <c r="C31" s="45" t="s">
        <v>182</v>
      </c>
      <c r="D31" s="47"/>
      <c r="E31" s="45" t="s">
        <v>430</v>
      </c>
      <c r="F31" s="45" t="s">
        <v>431</v>
      </c>
      <c r="G31" s="114" t="s">
        <v>102</v>
      </c>
      <c r="H31" s="49" t="s">
        <v>86</v>
      </c>
      <c r="I31" s="114" t="s">
        <v>98</v>
      </c>
      <c r="J31" s="74"/>
      <c r="K31" s="49">
        <v>36</v>
      </c>
      <c r="L31" s="50">
        <v>2018</v>
      </c>
      <c r="M31" s="49">
        <v>2019</v>
      </c>
      <c r="N31" s="49">
        <v>2038</v>
      </c>
      <c r="O31" s="49">
        <v>36</v>
      </c>
      <c r="P31" s="49">
        <v>39</v>
      </c>
      <c r="Q31" s="49">
        <v>39</v>
      </c>
      <c r="R31" s="115">
        <v>42</v>
      </c>
      <c r="S31" s="115">
        <v>42</v>
      </c>
      <c r="T31" s="115">
        <v>45</v>
      </c>
      <c r="U31" s="115">
        <v>45</v>
      </c>
      <c r="V31" s="115">
        <v>48</v>
      </c>
      <c r="W31" s="115">
        <v>48</v>
      </c>
      <c r="X31" s="115">
        <v>51</v>
      </c>
      <c r="Y31" s="115">
        <v>51</v>
      </c>
      <c r="Z31" s="115">
        <v>54</v>
      </c>
      <c r="AA31" s="115">
        <v>54</v>
      </c>
      <c r="AB31" s="115">
        <v>57</v>
      </c>
      <c r="AC31" s="115">
        <v>57</v>
      </c>
      <c r="AD31" s="115">
        <v>60</v>
      </c>
      <c r="AE31" s="115">
        <v>60</v>
      </c>
      <c r="AF31" s="115">
        <v>63</v>
      </c>
      <c r="AG31" s="115">
        <v>63</v>
      </c>
      <c r="AH31" s="115">
        <v>66</v>
      </c>
      <c r="AI31" s="49">
        <v>66</v>
      </c>
      <c r="AJ31" s="48" t="s">
        <v>192</v>
      </c>
      <c r="AK31" s="104">
        <v>1.23E-2</v>
      </c>
      <c r="AL31" s="48" t="s">
        <v>193</v>
      </c>
      <c r="AM31" s="48" t="s">
        <v>194</v>
      </c>
      <c r="AN31" s="93" t="s">
        <v>269</v>
      </c>
      <c r="AO31" s="48" t="s">
        <v>399</v>
      </c>
      <c r="AP31" s="51" t="s">
        <v>195</v>
      </c>
      <c r="AQ31" s="53" t="s">
        <v>114</v>
      </c>
      <c r="AR31" s="51" t="s">
        <v>82</v>
      </c>
      <c r="AS31" s="50" t="s">
        <v>395</v>
      </c>
      <c r="AT31" s="67">
        <v>40</v>
      </c>
      <c r="AU31" s="53">
        <v>2018</v>
      </c>
      <c r="AV31" s="49">
        <v>2019</v>
      </c>
      <c r="AW31" s="51">
        <v>2023</v>
      </c>
      <c r="AX31" s="53">
        <v>40</v>
      </c>
      <c r="AY31" s="53">
        <v>40</v>
      </c>
      <c r="AZ31" s="53">
        <v>40</v>
      </c>
      <c r="BA31" s="53">
        <v>40</v>
      </c>
      <c r="BB31" s="53">
        <v>40</v>
      </c>
      <c r="BC31" s="53" t="s">
        <v>102</v>
      </c>
      <c r="BD31" s="53" t="s">
        <v>102</v>
      </c>
      <c r="BE31" s="53" t="s">
        <v>102</v>
      </c>
      <c r="BF31" s="53" t="s">
        <v>102</v>
      </c>
      <c r="BG31" s="53" t="s">
        <v>102</v>
      </c>
      <c r="BH31" s="53" t="s">
        <v>102</v>
      </c>
      <c r="BI31" s="53" t="s">
        <v>102</v>
      </c>
      <c r="BJ31" s="53" t="s">
        <v>102</v>
      </c>
      <c r="BK31" s="53" t="s">
        <v>102</v>
      </c>
      <c r="BL31" s="53" t="s">
        <v>102</v>
      </c>
      <c r="BM31" s="53" t="s">
        <v>102</v>
      </c>
      <c r="BN31" s="53" t="s">
        <v>102</v>
      </c>
      <c r="BO31" s="53" t="s">
        <v>102</v>
      </c>
      <c r="BP31" s="53" t="s">
        <v>102</v>
      </c>
      <c r="BQ31" s="53" t="s">
        <v>102</v>
      </c>
      <c r="BR31" s="53">
        <v>200</v>
      </c>
      <c r="BS31" s="63">
        <v>400000000</v>
      </c>
      <c r="BT31" s="63">
        <v>0</v>
      </c>
      <c r="BU31" s="63" t="s">
        <v>196</v>
      </c>
      <c r="BV31" s="64">
        <v>1190</v>
      </c>
      <c r="BW31" s="63">
        <v>800000000</v>
      </c>
      <c r="BX31" s="63">
        <v>0</v>
      </c>
      <c r="BY31" s="63" t="s">
        <v>196</v>
      </c>
      <c r="BZ31" s="64">
        <v>1190</v>
      </c>
      <c r="CA31" s="63">
        <v>1000000000</v>
      </c>
      <c r="CB31" s="63">
        <v>0</v>
      </c>
      <c r="CC31" s="63" t="s">
        <v>196</v>
      </c>
      <c r="CD31" s="63">
        <v>1200000000</v>
      </c>
      <c r="CE31" s="63">
        <v>0</v>
      </c>
      <c r="CF31" s="63" t="s">
        <v>196</v>
      </c>
      <c r="CG31" s="63">
        <v>1500000000</v>
      </c>
      <c r="CH31" s="63">
        <v>0</v>
      </c>
      <c r="CI31" s="63" t="s">
        <v>196</v>
      </c>
      <c r="CJ31" s="65">
        <v>0</v>
      </c>
      <c r="CK31" s="65">
        <v>0</v>
      </c>
      <c r="CL31" s="51" t="s">
        <v>118</v>
      </c>
      <c r="CM31" s="65">
        <v>0</v>
      </c>
      <c r="CN31" s="65">
        <v>0</v>
      </c>
      <c r="CO31" s="51" t="s">
        <v>118</v>
      </c>
      <c r="CP31" s="65">
        <v>0</v>
      </c>
      <c r="CQ31" s="65">
        <v>0</v>
      </c>
      <c r="CR31" s="51" t="s">
        <v>118</v>
      </c>
      <c r="CS31" s="65">
        <v>0</v>
      </c>
      <c r="CT31" s="65">
        <v>0</v>
      </c>
      <c r="CU31" s="51" t="s">
        <v>118</v>
      </c>
      <c r="CV31" s="65">
        <v>0</v>
      </c>
      <c r="CW31" s="65">
        <v>0</v>
      </c>
      <c r="CX31" s="51" t="s">
        <v>118</v>
      </c>
      <c r="CY31" s="65">
        <v>0</v>
      </c>
      <c r="CZ31" s="65">
        <v>0</v>
      </c>
      <c r="DA31" s="51" t="s">
        <v>118</v>
      </c>
      <c r="DB31" s="65">
        <v>0</v>
      </c>
      <c r="DC31" s="65">
        <v>0</v>
      </c>
      <c r="DD31" s="51" t="s">
        <v>118</v>
      </c>
      <c r="DE31" s="65">
        <v>0</v>
      </c>
      <c r="DF31" s="65">
        <v>0</v>
      </c>
      <c r="DG31" s="51" t="s">
        <v>118</v>
      </c>
      <c r="DH31" s="65">
        <v>0</v>
      </c>
      <c r="DI31" s="65">
        <v>0</v>
      </c>
      <c r="DJ31" s="51" t="s">
        <v>118</v>
      </c>
      <c r="DK31" s="65">
        <v>0</v>
      </c>
      <c r="DL31" s="65">
        <v>0</v>
      </c>
      <c r="DM31" s="51" t="s">
        <v>118</v>
      </c>
      <c r="DN31" s="65">
        <v>0</v>
      </c>
      <c r="DO31" s="65">
        <v>0</v>
      </c>
      <c r="DP31" s="51" t="s">
        <v>118</v>
      </c>
      <c r="DQ31" s="65">
        <v>0</v>
      </c>
      <c r="DR31" s="65">
        <v>0</v>
      </c>
      <c r="DS31" s="51" t="s">
        <v>118</v>
      </c>
      <c r="DT31" s="65">
        <v>0</v>
      </c>
      <c r="DU31" s="65">
        <v>0</v>
      </c>
      <c r="DV31" s="51" t="s">
        <v>118</v>
      </c>
      <c r="DW31" s="65">
        <v>0</v>
      </c>
      <c r="DX31" s="65">
        <v>0</v>
      </c>
      <c r="DY31" s="51" t="s">
        <v>118</v>
      </c>
      <c r="DZ31" s="65">
        <v>0</v>
      </c>
      <c r="EA31" s="65">
        <v>0</v>
      </c>
      <c r="EB31" s="51" t="s">
        <v>118</v>
      </c>
      <c r="EC31" s="66">
        <v>4900000000</v>
      </c>
      <c r="ED31" s="63" t="s">
        <v>197</v>
      </c>
      <c r="EE31" s="63" t="s">
        <v>198</v>
      </c>
      <c r="EF31" s="63" t="s">
        <v>199</v>
      </c>
      <c r="EG31" s="51" t="s">
        <v>200</v>
      </c>
      <c r="EH31" s="51">
        <v>3649090</v>
      </c>
      <c r="EI31" s="51" t="s">
        <v>201</v>
      </c>
      <c r="EJ31" s="60"/>
      <c r="EK31" s="60"/>
      <c r="EL31" s="60"/>
      <c r="EM31" s="60"/>
      <c r="EN31" s="60"/>
      <c r="EO31" s="60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</row>
    <row r="32" spans="1:461" s="61" customFormat="1" ht="132" x14ac:dyDescent="0.3">
      <c r="A32" s="45" t="s">
        <v>160</v>
      </c>
      <c r="B32" s="46"/>
      <c r="C32" s="45" t="s">
        <v>182</v>
      </c>
      <c r="D32" s="47"/>
      <c r="E32" s="45" t="s">
        <v>430</v>
      </c>
      <c r="F32" s="45" t="s">
        <v>431</v>
      </c>
      <c r="G32" s="114" t="s">
        <v>102</v>
      </c>
      <c r="H32" s="49" t="s">
        <v>86</v>
      </c>
      <c r="I32" s="114" t="s">
        <v>98</v>
      </c>
      <c r="J32" s="74"/>
      <c r="K32" s="49">
        <v>36</v>
      </c>
      <c r="L32" s="50">
        <v>2018</v>
      </c>
      <c r="M32" s="49">
        <v>2019</v>
      </c>
      <c r="N32" s="49">
        <v>2038</v>
      </c>
      <c r="O32" s="49">
        <v>36</v>
      </c>
      <c r="P32" s="49">
        <v>39</v>
      </c>
      <c r="Q32" s="49">
        <v>39</v>
      </c>
      <c r="R32" s="115">
        <v>42</v>
      </c>
      <c r="S32" s="115">
        <v>42</v>
      </c>
      <c r="T32" s="115">
        <v>45</v>
      </c>
      <c r="U32" s="115">
        <v>45</v>
      </c>
      <c r="V32" s="115">
        <v>48</v>
      </c>
      <c r="W32" s="115">
        <v>48</v>
      </c>
      <c r="X32" s="115">
        <v>51</v>
      </c>
      <c r="Y32" s="115">
        <v>51</v>
      </c>
      <c r="Z32" s="115">
        <v>54</v>
      </c>
      <c r="AA32" s="115">
        <v>54</v>
      </c>
      <c r="AB32" s="115">
        <v>57</v>
      </c>
      <c r="AC32" s="115">
        <v>57</v>
      </c>
      <c r="AD32" s="115">
        <v>60</v>
      </c>
      <c r="AE32" s="115">
        <v>60</v>
      </c>
      <c r="AF32" s="115">
        <v>63</v>
      </c>
      <c r="AG32" s="115">
        <v>63</v>
      </c>
      <c r="AH32" s="115">
        <v>66</v>
      </c>
      <c r="AI32" s="49">
        <v>66</v>
      </c>
      <c r="AJ32" s="48" t="s">
        <v>202</v>
      </c>
      <c r="AK32" s="104">
        <v>1.23E-2</v>
      </c>
      <c r="AL32" s="48" t="s">
        <v>203</v>
      </c>
      <c r="AM32" s="48" t="s">
        <v>204</v>
      </c>
      <c r="AN32" s="93" t="s">
        <v>269</v>
      </c>
      <c r="AO32" s="48" t="s">
        <v>399</v>
      </c>
      <c r="AP32" s="51" t="s">
        <v>195</v>
      </c>
      <c r="AQ32" s="53" t="s">
        <v>114</v>
      </c>
      <c r="AR32" s="51" t="s">
        <v>98</v>
      </c>
      <c r="AS32" s="50"/>
      <c r="AT32" s="67">
        <v>12</v>
      </c>
      <c r="AU32" s="53">
        <v>2018</v>
      </c>
      <c r="AV32" s="49">
        <v>2019</v>
      </c>
      <c r="AW32" s="51">
        <v>2023</v>
      </c>
      <c r="AX32" s="53">
        <v>1</v>
      </c>
      <c r="AY32" s="53">
        <v>1</v>
      </c>
      <c r="AZ32" s="53">
        <v>1</v>
      </c>
      <c r="BA32" s="53">
        <v>1</v>
      </c>
      <c r="BB32" s="53">
        <v>1</v>
      </c>
      <c r="BC32" s="53" t="s">
        <v>102</v>
      </c>
      <c r="BD32" s="53" t="s">
        <v>102</v>
      </c>
      <c r="BE32" s="53" t="s">
        <v>102</v>
      </c>
      <c r="BF32" s="53" t="s">
        <v>102</v>
      </c>
      <c r="BG32" s="53" t="s">
        <v>102</v>
      </c>
      <c r="BH32" s="53" t="s">
        <v>102</v>
      </c>
      <c r="BI32" s="53" t="s">
        <v>102</v>
      </c>
      <c r="BJ32" s="53" t="s">
        <v>102</v>
      </c>
      <c r="BK32" s="53" t="s">
        <v>102</v>
      </c>
      <c r="BL32" s="53" t="s">
        <v>102</v>
      </c>
      <c r="BM32" s="53" t="s">
        <v>102</v>
      </c>
      <c r="BN32" s="53" t="s">
        <v>102</v>
      </c>
      <c r="BO32" s="53" t="s">
        <v>102</v>
      </c>
      <c r="BP32" s="53" t="s">
        <v>102</v>
      </c>
      <c r="BQ32" s="53" t="s">
        <v>102</v>
      </c>
      <c r="BR32" s="53">
        <v>60</v>
      </c>
      <c r="BS32" s="63">
        <v>500000000</v>
      </c>
      <c r="BT32" s="63">
        <v>0</v>
      </c>
      <c r="BU32" s="63" t="s">
        <v>196</v>
      </c>
      <c r="BV32" s="64">
        <v>1190</v>
      </c>
      <c r="BW32" s="63">
        <v>800000000</v>
      </c>
      <c r="BX32" s="63">
        <v>0</v>
      </c>
      <c r="BY32" s="63" t="s">
        <v>196</v>
      </c>
      <c r="BZ32" s="64">
        <v>1190</v>
      </c>
      <c r="CA32" s="63">
        <v>1000000000</v>
      </c>
      <c r="CB32" s="63">
        <v>0</v>
      </c>
      <c r="CC32" s="63" t="s">
        <v>196</v>
      </c>
      <c r="CD32" s="63">
        <v>1200000000</v>
      </c>
      <c r="CE32" s="63">
        <v>0</v>
      </c>
      <c r="CF32" s="63" t="s">
        <v>196</v>
      </c>
      <c r="CG32" s="63">
        <v>1500000000</v>
      </c>
      <c r="CH32" s="63">
        <v>0</v>
      </c>
      <c r="CI32" s="63" t="s">
        <v>196</v>
      </c>
      <c r="CJ32" s="65">
        <v>0</v>
      </c>
      <c r="CK32" s="65">
        <v>0</v>
      </c>
      <c r="CL32" s="51" t="s">
        <v>118</v>
      </c>
      <c r="CM32" s="65">
        <v>0</v>
      </c>
      <c r="CN32" s="65">
        <v>0</v>
      </c>
      <c r="CO32" s="51" t="s">
        <v>118</v>
      </c>
      <c r="CP32" s="65">
        <v>0</v>
      </c>
      <c r="CQ32" s="65">
        <v>0</v>
      </c>
      <c r="CR32" s="51" t="s">
        <v>118</v>
      </c>
      <c r="CS32" s="65">
        <v>0</v>
      </c>
      <c r="CT32" s="65">
        <v>0</v>
      </c>
      <c r="CU32" s="51" t="s">
        <v>118</v>
      </c>
      <c r="CV32" s="65">
        <v>0</v>
      </c>
      <c r="CW32" s="65">
        <v>0</v>
      </c>
      <c r="CX32" s="51" t="s">
        <v>118</v>
      </c>
      <c r="CY32" s="65">
        <v>0</v>
      </c>
      <c r="CZ32" s="65">
        <v>0</v>
      </c>
      <c r="DA32" s="51" t="s">
        <v>118</v>
      </c>
      <c r="DB32" s="65">
        <v>0</v>
      </c>
      <c r="DC32" s="65">
        <v>0</v>
      </c>
      <c r="DD32" s="51" t="s">
        <v>118</v>
      </c>
      <c r="DE32" s="65">
        <v>0</v>
      </c>
      <c r="DF32" s="65">
        <v>0</v>
      </c>
      <c r="DG32" s="51" t="s">
        <v>118</v>
      </c>
      <c r="DH32" s="65">
        <v>0</v>
      </c>
      <c r="DI32" s="65">
        <v>0</v>
      </c>
      <c r="DJ32" s="51" t="s">
        <v>118</v>
      </c>
      <c r="DK32" s="65">
        <v>0</v>
      </c>
      <c r="DL32" s="65">
        <v>0</v>
      </c>
      <c r="DM32" s="51" t="s">
        <v>118</v>
      </c>
      <c r="DN32" s="65">
        <v>0</v>
      </c>
      <c r="DO32" s="65">
        <v>0</v>
      </c>
      <c r="DP32" s="51" t="s">
        <v>118</v>
      </c>
      <c r="DQ32" s="65">
        <v>0</v>
      </c>
      <c r="DR32" s="65">
        <v>0</v>
      </c>
      <c r="DS32" s="51" t="s">
        <v>118</v>
      </c>
      <c r="DT32" s="65">
        <v>0</v>
      </c>
      <c r="DU32" s="65">
        <v>0</v>
      </c>
      <c r="DV32" s="51" t="s">
        <v>118</v>
      </c>
      <c r="DW32" s="65">
        <v>0</v>
      </c>
      <c r="DX32" s="65">
        <v>0</v>
      </c>
      <c r="DY32" s="51" t="s">
        <v>118</v>
      </c>
      <c r="DZ32" s="65">
        <v>0</v>
      </c>
      <c r="EA32" s="65">
        <v>0</v>
      </c>
      <c r="EB32" s="51" t="s">
        <v>118</v>
      </c>
      <c r="EC32" s="66">
        <v>5000000000</v>
      </c>
      <c r="ED32" s="63" t="s">
        <v>197</v>
      </c>
      <c r="EE32" s="63" t="s">
        <v>198</v>
      </c>
      <c r="EF32" s="63" t="s">
        <v>199</v>
      </c>
      <c r="EG32" s="51" t="s">
        <v>200</v>
      </c>
      <c r="EH32" s="51">
        <v>3649090</v>
      </c>
      <c r="EI32" s="51" t="s">
        <v>201</v>
      </c>
      <c r="EJ32" s="60"/>
      <c r="EK32" s="60"/>
      <c r="EL32" s="60"/>
      <c r="EM32" s="60"/>
      <c r="EN32" s="60"/>
      <c r="EO32" s="60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</row>
    <row r="33" spans="1:461" s="61" customFormat="1" ht="132" x14ac:dyDescent="0.3">
      <c r="A33" s="45" t="s">
        <v>160</v>
      </c>
      <c r="B33" s="46"/>
      <c r="C33" s="45" t="s">
        <v>182</v>
      </c>
      <c r="D33" s="47"/>
      <c r="E33" s="45" t="s">
        <v>430</v>
      </c>
      <c r="F33" s="45" t="s">
        <v>431</v>
      </c>
      <c r="G33" s="114" t="s">
        <v>102</v>
      </c>
      <c r="H33" s="49" t="s">
        <v>86</v>
      </c>
      <c r="I33" s="114" t="s">
        <v>98</v>
      </c>
      <c r="J33" s="74"/>
      <c r="K33" s="49">
        <v>36</v>
      </c>
      <c r="L33" s="50">
        <v>2018</v>
      </c>
      <c r="M33" s="49">
        <v>2019</v>
      </c>
      <c r="N33" s="49">
        <v>2038</v>
      </c>
      <c r="O33" s="49">
        <v>36</v>
      </c>
      <c r="P33" s="49">
        <v>39</v>
      </c>
      <c r="Q33" s="49">
        <v>39</v>
      </c>
      <c r="R33" s="115">
        <v>42</v>
      </c>
      <c r="S33" s="115">
        <v>42</v>
      </c>
      <c r="T33" s="115">
        <v>45</v>
      </c>
      <c r="U33" s="115">
        <v>45</v>
      </c>
      <c r="V33" s="115">
        <v>48</v>
      </c>
      <c r="W33" s="115">
        <v>48</v>
      </c>
      <c r="X33" s="115">
        <v>51</v>
      </c>
      <c r="Y33" s="115">
        <v>51</v>
      </c>
      <c r="Z33" s="115">
        <v>54</v>
      </c>
      <c r="AA33" s="115">
        <v>54</v>
      </c>
      <c r="AB33" s="115">
        <v>57</v>
      </c>
      <c r="AC33" s="115">
        <v>57</v>
      </c>
      <c r="AD33" s="115">
        <v>60</v>
      </c>
      <c r="AE33" s="115">
        <v>60</v>
      </c>
      <c r="AF33" s="115">
        <v>63</v>
      </c>
      <c r="AG33" s="115">
        <v>63</v>
      </c>
      <c r="AH33" s="115">
        <v>66</v>
      </c>
      <c r="AI33" s="49">
        <v>66</v>
      </c>
      <c r="AJ33" s="48" t="s">
        <v>205</v>
      </c>
      <c r="AK33" s="104">
        <v>1.23E-2</v>
      </c>
      <c r="AL33" s="48" t="s">
        <v>206</v>
      </c>
      <c r="AM33" s="48" t="s">
        <v>207</v>
      </c>
      <c r="AN33" s="93" t="s">
        <v>269</v>
      </c>
      <c r="AO33" s="48" t="s">
        <v>399</v>
      </c>
      <c r="AP33" s="51" t="s">
        <v>102</v>
      </c>
      <c r="AQ33" s="53" t="s">
        <v>86</v>
      </c>
      <c r="AR33" s="51" t="s">
        <v>98</v>
      </c>
      <c r="AS33" s="50"/>
      <c r="AT33" s="68">
        <v>0.2</v>
      </c>
      <c r="AU33" s="53">
        <v>2018</v>
      </c>
      <c r="AV33" s="49">
        <v>2019</v>
      </c>
      <c r="AW33" s="51">
        <v>2023</v>
      </c>
      <c r="AX33" s="53">
        <v>0.2</v>
      </c>
      <c r="AY33" s="53">
        <v>0.25</v>
      </c>
      <c r="AZ33" s="53">
        <v>0.3</v>
      </c>
      <c r="BA33" s="53">
        <v>0.35</v>
      </c>
      <c r="BB33" s="53">
        <v>0.4</v>
      </c>
      <c r="BC33" s="53">
        <v>0.45</v>
      </c>
      <c r="BD33" s="53">
        <v>0.5</v>
      </c>
      <c r="BE33" s="53">
        <v>0.55000000000000004</v>
      </c>
      <c r="BF33" s="53">
        <v>0.6</v>
      </c>
      <c r="BG33" s="53">
        <v>0.65</v>
      </c>
      <c r="BH33" s="53">
        <v>0.7</v>
      </c>
      <c r="BI33" s="53">
        <v>0.75</v>
      </c>
      <c r="BJ33" s="53">
        <v>0.8</v>
      </c>
      <c r="BK33" s="53">
        <v>0.85</v>
      </c>
      <c r="BL33" s="53">
        <v>0.9</v>
      </c>
      <c r="BM33" s="53">
        <v>0.95</v>
      </c>
      <c r="BN33" s="69">
        <v>1</v>
      </c>
      <c r="BO33" s="69">
        <v>1</v>
      </c>
      <c r="BP33" s="69">
        <v>1</v>
      </c>
      <c r="BQ33" s="69">
        <v>1</v>
      </c>
      <c r="BR33" s="69">
        <v>1</v>
      </c>
      <c r="BS33" s="63">
        <v>2565974353</v>
      </c>
      <c r="BT33" s="63">
        <v>0</v>
      </c>
      <c r="BU33" s="63" t="s">
        <v>87</v>
      </c>
      <c r="BV33" s="64">
        <v>1190</v>
      </c>
      <c r="BW33" s="63">
        <v>3207467971</v>
      </c>
      <c r="BX33" s="63">
        <v>0</v>
      </c>
      <c r="BY33" s="63" t="s">
        <v>87</v>
      </c>
      <c r="BZ33" s="64">
        <v>1190</v>
      </c>
      <c r="CA33" s="63">
        <v>3848961530</v>
      </c>
      <c r="CB33" s="63">
        <v>0</v>
      </c>
      <c r="CC33" s="63" t="s">
        <v>87</v>
      </c>
      <c r="CD33" s="63">
        <v>4490455118</v>
      </c>
      <c r="CE33" s="63">
        <v>0</v>
      </c>
      <c r="CF33" s="63" t="s">
        <v>87</v>
      </c>
      <c r="CG33" s="63">
        <v>5131948706</v>
      </c>
      <c r="CH33" s="63">
        <v>0</v>
      </c>
      <c r="CI33" s="63" t="s">
        <v>87</v>
      </c>
      <c r="CJ33" s="65">
        <v>5773442294.25</v>
      </c>
      <c r="CK33" s="65">
        <v>0</v>
      </c>
      <c r="CL33" s="51" t="s">
        <v>212</v>
      </c>
      <c r="CM33" s="65">
        <v>6414935882.5</v>
      </c>
      <c r="CN33" s="65">
        <v>0</v>
      </c>
      <c r="CO33" s="51" t="s">
        <v>212</v>
      </c>
      <c r="CP33" s="65">
        <v>7056429470.75</v>
      </c>
      <c r="CQ33" s="65">
        <v>0</v>
      </c>
      <c r="CR33" s="51" t="s">
        <v>137</v>
      </c>
      <c r="CS33" s="65">
        <v>7697923059</v>
      </c>
      <c r="CT33" s="65">
        <v>0</v>
      </c>
      <c r="CU33" s="51" t="s">
        <v>137</v>
      </c>
      <c r="CV33" s="65">
        <v>8339416647.25</v>
      </c>
      <c r="CW33" s="65">
        <v>0</v>
      </c>
      <c r="CX33" s="51" t="s">
        <v>137</v>
      </c>
      <c r="CY33" s="65">
        <v>8980910235.5</v>
      </c>
      <c r="CZ33" s="65">
        <v>0</v>
      </c>
      <c r="DA33" s="51" t="s">
        <v>137</v>
      </c>
      <c r="DB33" s="65">
        <v>9622403823.75</v>
      </c>
      <c r="DC33" s="65">
        <v>0</v>
      </c>
      <c r="DD33" s="51" t="s">
        <v>137</v>
      </c>
      <c r="DE33" s="65">
        <v>10263897412</v>
      </c>
      <c r="DF33" s="65">
        <v>0</v>
      </c>
      <c r="DG33" s="51" t="s">
        <v>137</v>
      </c>
      <c r="DH33" s="65">
        <v>10905391000.25</v>
      </c>
      <c r="DI33" s="65">
        <v>0</v>
      </c>
      <c r="DJ33" s="51" t="s">
        <v>137</v>
      </c>
      <c r="DK33" s="65">
        <v>11546884588.5</v>
      </c>
      <c r="DL33" s="65">
        <v>0</v>
      </c>
      <c r="DM33" s="51" t="s">
        <v>137</v>
      </c>
      <c r="DN33" s="65">
        <v>12188378176.75</v>
      </c>
      <c r="DO33" s="65">
        <v>0</v>
      </c>
      <c r="DP33" s="51" t="s">
        <v>137</v>
      </c>
      <c r="DQ33" s="65">
        <v>12829871765</v>
      </c>
      <c r="DR33" s="65">
        <v>0</v>
      </c>
      <c r="DS33" s="51" t="s">
        <v>137</v>
      </c>
      <c r="DT33" s="65">
        <v>12829871765</v>
      </c>
      <c r="DU33" s="65">
        <v>0</v>
      </c>
      <c r="DV33" s="51" t="s">
        <v>137</v>
      </c>
      <c r="DW33" s="65">
        <v>12829871765</v>
      </c>
      <c r="DX33" s="65">
        <v>0</v>
      </c>
      <c r="DY33" s="51" t="s">
        <v>137</v>
      </c>
      <c r="DZ33" s="65">
        <v>12829871765</v>
      </c>
      <c r="EA33" s="65">
        <v>0</v>
      </c>
      <c r="EB33" s="51" t="s">
        <v>137</v>
      </c>
      <c r="EC33" s="66">
        <v>169354307328.5</v>
      </c>
      <c r="ED33" s="63" t="s">
        <v>197</v>
      </c>
      <c r="EE33" s="63" t="s">
        <v>198</v>
      </c>
      <c r="EF33" s="63" t="s">
        <v>199</v>
      </c>
      <c r="EG33" s="51" t="s">
        <v>200</v>
      </c>
      <c r="EH33" s="51">
        <v>3649091</v>
      </c>
      <c r="EI33" s="51" t="s">
        <v>201</v>
      </c>
      <c r="EJ33" s="60"/>
      <c r="EK33" s="60"/>
      <c r="EL33" s="60"/>
      <c r="EM33" s="60"/>
      <c r="EN33" s="60"/>
      <c r="EO33" s="60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</row>
    <row r="34" spans="1:461" s="61" customFormat="1" ht="82.5" customHeight="1" x14ac:dyDescent="0.3">
      <c r="A34" s="45" t="s">
        <v>160</v>
      </c>
      <c r="B34" s="46"/>
      <c r="C34" s="45" t="s">
        <v>182</v>
      </c>
      <c r="D34" s="47"/>
      <c r="E34" s="45" t="s">
        <v>430</v>
      </c>
      <c r="F34" s="45" t="s">
        <v>431</v>
      </c>
      <c r="G34" s="114" t="s">
        <v>102</v>
      </c>
      <c r="H34" s="49" t="s">
        <v>86</v>
      </c>
      <c r="I34" s="114" t="s">
        <v>98</v>
      </c>
      <c r="J34" s="74"/>
      <c r="K34" s="49">
        <v>36</v>
      </c>
      <c r="L34" s="50">
        <v>2018</v>
      </c>
      <c r="M34" s="49">
        <v>2019</v>
      </c>
      <c r="N34" s="49">
        <v>2038</v>
      </c>
      <c r="O34" s="49">
        <v>36</v>
      </c>
      <c r="P34" s="49">
        <v>39</v>
      </c>
      <c r="Q34" s="49">
        <v>39</v>
      </c>
      <c r="R34" s="115">
        <v>42</v>
      </c>
      <c r="S34" s="115">
        <v>42</v>
      </c>
      <c r="T34" s="115">
        <v>45</v>
      </c>
      <c r="U34" s="115">
        <v>45</v>
      </c>
      <c r="V34" s="115">
        <v>48</v>
      </c>
      <c r="W34" s="115">
        <v>48</v>
      </c>
      <c r="X34" s="115">
        <v>51</v>
      </c>
      <c r="Y34" s="115">
        <v>51</v>
      </c>
      <c r="Z34" s="115">
        <v>54</v>
      </c>
      <c r="AA34" s="115">
        <v>54</v>
      </c>
      <c r="AB34" s="115">
        <v>57</v>
      </c>
      <c r="AC34" s="115">
        <v>57</v>
      </c>
      <c r="AD34" s="115">
        <v>60</v>
      </c>
      <c r="AE34" s="115">
        <v>60</v>
      </c>
      <c r="AF34" s="115">
        <v>63</v>
      </c>
      <c r="AG34" s="115">
        <v>63</v>
      </c>
      <c r="AH34" s="115">
        <v>66</v>
      </c>
      <c r="AI34" s="49">
        <v>66</v>
      </c>
      <c r="AJ34" s="48" t="s">
        <v>411</v>
      </c>
      <c r="AK34" s="104">
        <v>1.23E-2</v>
      </c>
      <c r="AL34" s="48" t="s">
        <v>434</v>
      </c>
      <c r="AM34" s="48" t="s">
        <v>415</v>
      </c>
      <c r="AN34" s="45" t="s">
        <v>102</v>
      </c>
      <c r="AO34" s="48" t="s">
        <v>102</v>
      </c>
      <c r="AP34" s="51" t="s">
        <v>102</v>
      </c>
      <c r="AQ34" s="53" t="s">
        <v>86</v>
      </c>
      <c r="AR34" s="51" t="s">
        <v>82</v>
      </c>
      <c r="AS34" s="50"/>
      <c r="AT34" s="118">
        <v>0</v>
      </c>
      <c r="AU34" s="53">
        <v>2017</v>
      </c>
      <c r="AV34" s="53">
        <v>2019</v>
      </c>
      <c r="AW34" s="53">
        <v>2028</v>
      </c>
      <c r="AX34" s="118">
        <v>0.01</v>
      </c>
      <c r="AY34" s="118">
        <v>0.06</v>
      </c>
      <c r="AZ34" s="118">
        <v>0.17</v>
      </c>
      <c r="BA34" s="118">
        <v>0.27</v>
      </c>
      <c r="BB34" s="118">
        <v>0.37</v>
      </c>
      <c r="BC34" s="118">
        <v>0.61</v>
      </c>
      <c r="BD34" s="118">
        <v>0.71</v>
      </c>
      <c r="BE34" s="118">
        <v>0.81</v>
      </c>
      <c r="BF34" s="118">
        <v>0.91</v>
      </c>
      <c r="BG34" s="118">
        <v>1</v>
      </c>
      <c r="BH34" s="53"/>
      <c r="BI34" s="53"/>
      <c r="BJ34" s="53"/>
      <c r="BK34" s="53"/>
      <c r="BL34" s="53"/>
      <c r="BM34" s="53"/>
      <c r="BN34" s="69"/>
      <c r="BO34" s="69"/>
      <c r="BP34" s="69"/>
      <c r="BQ34" s="69"/>
      <c r="BR34" s="69">
        <v>1</v>
      </c>
      <c r="BS34" s="63">
        <v>0</v>
      </c>
      <c r="BT34" s="63">
        <v>0</v>
      </c>
      <c r="BU34" s="63" t="s">
        <v>425</v>
      </c>
      <c r="BV34" s="64" t="s">
        <v>102</v>
      </c>
      <c r="BW34" s="63">
        <v>0</v>
      </c>
      <c r="BX34" s="63">
        <v>0</v>
      </c>
      <c r="BY34" s="63" t="s">
        <v>425</v>
      </c>
      <c r="BZ34" s="64" t="s">
        <v>102</v>
      </c>
      <c r="CA34" s="63">
        <f>1190000000</f>
        <v>1190000000</v>
      </c>
      <c r="CB34" s="63">
        <v>0</v>
      </c>
      <c r="CC34" s="63" t="s">
        <v>87</v>
      </c>
      <c r="CD34" s="63">
        <v>1568700000</v>
      </c>
      <c r="CE34" s="63">
        <v>0</v>
      </c>
      <c r="CF34" s="63" t="s">
        <v>87</v>
      </c>
      <c r="CG34" s="63">
        <v>1569281000</v>
      </c>
      <c r="CH34" s="63">
        <v>0</v>
      </c>
      <c r="CI34" s="63" t="s">
        <v>87</v>
      </c>
      <c r="CJ34" s="65">
        <v>1629931590</v>
      </c>
      <c r="CK34" s="65">
        <v>0</v>
      </c>
      <c r="CL34" s="51" t="s">
        <v>212</v>
      </c>
      <c r="CM34" s="65">
        <f>739882061</f>
        <v>739882061</v>
      </c>
      <c r="CN34" s="65">
        <v>0</v>
      </c>
      <c r="CO34" s="51" t="s">
        <v>212</v>
      </c>
      <c r="CP34" s="65">
        <f>244786332.609</f>
        <v>244786332.609</v>
      </c>
      <c r="CQ34" s="65">
        <v>0</v>
      </c>
      <c r="CR34" s="51" t="s">
        <v>137</v>
      </c>
      <c r="CS34" s="65">
        <f>52251304.8248103</f>
        <v>52251304.824810296</v>
      </c>
      <c r="CT34" s="65">
        <v>0</v>
      </c>
      <c r="CU34" s="51" t="s">
        <v>137</v>
      </c>
      <c r="CV34" s="65">
        <f>5167711.46619034</f>
        <v>5167711.46619034</v>
      </c>
      <c r="CW34" s="65">
        <v>0</v>
      </c>
      <c r="CX34" s="51" t="s">
        <v>137</v>
      </c>
      <c r="CY34" s="63" t="s">
        <v>102</v>
      </c>
      <c r="CZ34" s="63" t="s">
        <v>102</v>
      </c>
      <c r="DA34" s="63" t="s">
        <v>102</v>
      </c>
      <c r="DB34" s="63" t="s">
        <v>102</v>
      </c>
      <c r="DC34" s="63" t="s">
        <v>102</v>
      </c>
      <c r="DD34" s="63" t="s">
        <v>102</v>
      </c>
      <c r="DE34" s="63" t="s">
        <v>102</v>
      </c>
      <c r="DF34" s="63" t="s">
        <v>102</v>
      </c>
      <c r="DG34" s="63" t="s">
        <v>102</v>
      </c>
      <c r="DH34" s="63" t="s">
        <v>102</v>
      </c>
      <c r="DI34" s="63" t="s">
        <v>102</v>
      </c>
      <c r="DJ34" s="63" t="s">
        <v>102</v>
      </c>
      <c r="DK34" s="63" t="s">
        <v>102</v>
      </c>
      <c r="DL34" s="63" t="s">
        <v>102</v>
      </c>
      <c r="DM34" s="63" t="s">
        <v>102</v>
      </c>
      <c r="DN34" s="63" t="s">
        <v>102</v>
      </c>
      <c r="DO34" s="63" t="s">
        <v>102</v>
      </c>
      <c r="DP34" s="63" t="s">
        <v>102</v>
      </c>
      <c r="DQ34" s="63" t="s">
        <v>102</v>
      </c>
      <c r="DR34" s="63" t="s">
        <v>102</v>
      </c>
      <c r="DS34" s="63" t="s">
        <v>102</v>
      </c>
      <c r="DT34" s="63" t="s">
        <v>102</v>
      </c>
      <c r="DU34" s="63" t="s">
        <v>102</v>
      </c>
      <c r="DV34" s="63" t="s">
        <v>102</v>
      </c>
      <c r="DW34" s="63" t="s">
        <v>102</v>
      </c>
      <c r="DX34" s="63" t="s">
        <v>102</v>
      </c>
      <c r="DY34" s="63" t="s">
        <v>102</v>
      </c>
      <c r="DZ34" s="63" t="s">
        <v>102</v>
      </c>
      <c r="EA34" s="63" t="s">
        <v>102</v>
      </c>
      <c r="EB34" s="63" t="s">
        <v>102</v>
      </c>
      <c r="EC34" s="66">
        <v>6999999999.9000006</v>
      </c>
      <c r="ED34" s="63" t="s">
        <v>167</v>
      </c>
      <c r="EE34" s="63" t="s">
        <v>426</v>
      </c>
      <c r="EF34" s="63" t="s">
        <v>427</v>
      </c>
      <c r="EG34" s="51"/>
      <c r="EH34" s="51"/>
      <c r="EI34" s="51"/>
      <c r="EJ34" s="60"/>
      <c r="EK34" s="60"/>
      <c r="EL34" s="60"/>
      <c r="EM34" s="60"/>
      <c r="EN34" s="60"/>
      <c r="EO34" s="60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</row>
    <row r="35" spans="1:461" s="61" customFormat="1" ht="82.5" x14ac:dyDescent="0.3">
      <c r="A35" s="45" t="s">
        <v>160</v>
      </c>
      <c r="B35" s="46"/>
      <c r="C35" s="45" t="s">
        <v>182</v>
      </c>
      <c r="D35" s="47"/>
      <c r="E35" s="45" t="s">
        <v>430</v>
      </c>
      <c r="F35" s="45" t="s">
        <v>431</v>
      </c>
      <c r="G35" s="114" t="s">
        <v>102</v>
      </c>
      <c r="H35" s="49" t="s">
        <v>86</v>
      </c>
      <c r="I35" s="114" t="s">
        <v>98</v>
      </c>
      <c r="J35" s="74"/>
      <c r="K35" s="49">
        <v>36</v>
      </c>
      <c r="L35" s="50">
        <v>2018</v>
      </c>
      <c r="M35" s="49">
        <v>2019</v>
      </c>
      <c r="N35" s="49">
        <v>2038</v>
      </c>
      <c r="O35" s="49">
        <v>36</v>
      </c>
      <c r="P35" s="49">
        <v>39</v>
      </c>
      <c r="Q35" s="49">
        <v>39</v>
      </c>
      <c r="R35" s="115">
        <v>42</v>
      </c>
      <c r="S35" s="115">
        <v>42</v>
      </c>
      <c r="T35" s="115">
        <v>45</v>
      </c>
      <c r="U35" s="115">
        <v>45</v>
      </c>
      <c r="V35" s="115">
        <v>48</v>
      </c>
      <c r="W35" s="115">
        <v>48</v>
      </c>
      <c r="X35" s="115">
        <v>51</v>
      </c>
      <c r="Y35" s="115">
        <v>51</v>
      </c>
      <c r="Z35" s="115">
        <v>54</v>
      </c>
      <c r="AA35" s="115">
        <v>54</v>
      </c>
      <c r="AB35" s="115">
        <v>57</v>
      </c>
      <c r="AC35" s="115">
        <v>57</v>
      </c>
      <c r="AD35" s="115">
        <v>60</v>
      </c>
      <c r="AE35" s="115">
        <v>60</v>
      </c>
      <c r="AF35" s="115">
        <v>63</v>
      </c>
      <c r="AG35" s="115">
        <v>63</v>
      </c>
      <c r="AH35" s="115">
        <v>66</v>
      </c>
      <c r="AI35" s="49">
        <v>66</v>
      </c>
      <c r="AJ35" s="48" t="s">
        <v>412</v>
      </c>
      <c r="AK35" s="104">
        <v>1.23E-2</v>
      </c>
      <c r="AL35" s="48" t="s">
        <v>416</v>
      </c>
      <c r="AM35" s="48" t="s">
        <v>417</v>
      </c>
      <c r="AN35" s="45" t="s">
        <v>102</v>
      </c>
      <c r="AO35" s="48" t="s">
        <v>102</v>
      </c>
      <c r="AP35" s="51" t="s">
        <v>102</v>
      </c>
      <c r="AQ35" s="53" t="s">
        <v>86</v>
      </c>
      <c r="AR35" s="51" t="s">
        <v>82</v>
      </c>
      <c r="AS35" s="50"/>
      <c r="AT35" s="118">
        <v>0</v>
      </c>
      <c r="AU35" s="53">
        <v>2017</v>
      </c>
      <c r="AV35" s="53">
        <v>2019</v>
      </c>
      <c r="AW35" s="53">
        <v>2028</v>
      </c>
      <c r="AX35" s="118">
        <v>0.01</v>
      </c>
      <c r="AY35" s="118">
        <v>0.06</v>
      </c>
      <c r="AZ35" s="118">
        <v>0.17</v>
      </c>
      <c r="BA35" s="118">
        <v>0.27</v>
      </c>
      <c r="BB35" s="118">
        <v>0.37</v>
      </c>
      <c r="BC35" s="118">
        <v>0.61</v>
      </c>
      <c r="BD35" s="118">
        <v>0.71</v>
      </c>
      <c r="BE35" s="118">
        <v>0.81</v>
      </c>
      <c r="BF35" s="118">
        <v>0.91</v>
      </c>
      <c r="BG35" s="118">
        <v>1</v>
      </c>
      <c r="BH35" s="53"/>
      <c r="BI35" s="53"/>
      <c r="BJ35" s="53"/>
      <c r="BK35" s="53"/>
      <c r="BL35" s="53"/>
      <c r="BM35" s="53"/>
      <c r="BN35" s="69"/>
      <c r="BO35" s="69"/>
      <c r="BP35" s="69"/>
      <c r="BQ35" s="69"/>
      <c r="BR35" s="69">
        <v>1</v>
      </c>
      <c r="BS35" s="63">
        <v>0</v>
      </c>
      <c r="BT35" s="63">
        <v>0</v>
      </c>
      <c r="BU35" s="63" t="s">
        <v>425</v>
      </c>
      <c r="BV35" s="64" t="s">
        <v>102</v>
      </c>
      <c r="BW35" s="63">
        <v>0</v>
      </c>
      <c r="BX35" s="63">
        <v>0</v>
      </c>
      <c r="BY35" s="63" t="s">
        <v>425</v>
      </c>
      <c r="BZ35" s="64" t="s">
        <v>102</v>
      </c>
      <c r="CA35" s="63">
        <f>1190000000</f>
        <v>1190000000</v>
      </c>
      <c r="CB35" s="63">
        <v>0</v>
      </c>
      <c r="CC35" s="63" t="s">
        <v>87</v>
      </c>
      <c r="CD35" s="63">
        <v>1568700000</v>
      </c>
      <c r="CE35" s="63">
        <v>0</v>
      </c>
      <c r="CF35" s="63" t="s">
        <v>87</v>
      </c>
      <c r="CG35" s="63">
        <v>1569281000</v>
      </c>
      <c r="CH35" s="63">
        <v>0</v>
      </c>
      <c r="CI35" s="63" t="s">
        <v>87</v>
      </c>
      <c r="CJ35" s="65">
        <v>1629931590</v>
      </c>
      <c r="CK35" s="65">
        <v>0</v>
      </c>
      <c r="CL35" s="51" t="s">
        <v>212</v>
      </c>
      <c r="CM35" s="65">
        <f>739882061</f>
        <v>739882061</v>
      </c>
      <c r="CN35" s="65">
        <v>0</v>
      </c>
      <c r="CO35" s="51" t="s">
        <v>212</v>
      </c>
      <c r="CP35" s="65">
        <f>244786332.609</f>
        <v>244786332.609</v>
      </c>
      <c r="CQ35" s="65">
        <v>0</v>
      </c>
      <c r="CR35" s="51" t="s">
        <v>137</v>
      </c>
      <c r="CS35" s="65">
        <f>52251304.8248103</f>
        <v>52251304.824810296</v>
      </c>
      <c r="CT35" s="65">
        <v>0</v>
      </c>
      <c r="CU35" s="51" t="s">
        <v>137</v>
      </c>
      <c r="CV35" s="65">
        <f>5167711.46619034</f>
        <v>5167711.46619034</v>
      </c>
      <c r="CW35" s="65">
        <v>0</v>
      </c>
      <c r="CX35" s="51" t="s">
        <v>137</v>
      </c>
      <c r="CY35" s="63" t="s">
        <v>102</v>
      </c>
      <c r="CZ35" s="63" t="s">
        <v>102</v>
      </c>
      <c r="DA35" s="63" t="s">
        <v>102</v>
      </c>
      <c r="DB35" s="63" t="s">
        <v>102</v>
      </c>
      <c r="DC35" s="63" t="s">
        <v>102</v>
      </c>
      <c r="DD35" s="63" t="s">
        <v>102</v>
      </c>
      <c r="DE35" s="63" t="s">
        <v>102</v>
      </c>
      <c r="DF35" s="63" t="s">
        <v>102</v>
      </c>
      <c r="DG35" s="63" t="s">
        <v>102</v>
      </c>
      <c r="DH35" s="63" t="s">
        <v>102</v>
      </c>
      <c r="DI35" s="63" t="s">
        <v>102</v>
      </c>
      <c r="DJ35" s="63" t="s">
        <v>102</v>
      </c>
      <c r="DK35" s="63" t="s">
        <v>102</v>
      </c>
      <c r="DL35" s="63" t="s">
        <v>102</v>
      </c>
      <c r="DM35" s="63" t="s">
        <v>102</v>
      </c>
      <c r="DN35" s="63" t="s">
        <v>102</v>
      </c>
      <c r="DO35" s="63" t="s">
        <v>102</v>
      </c>
      <c r="DP35" s="63" t="s">
        <v>102</v>
      </c>
      <c r="DQ35" s="63" t="s">
        <v>102</v>
      </c>
      <c r="DR35" s="63" t="s">
        <v>102</v>
      </c>
      <c r="DS35" s="63" t="s">
        <v>102</v>
      </c>
      <c r="DT35" s="63" t="s">
        <v>102</v>
      </c>
      <c r="DU35" s="63" t="s">
        <v>102</v>
      </c>
      <c r="DV35" s="63" t="s">
        <v>102</v>
      </c>
      <c r="DW35" s="63" t="s">
        <v>102</v>
      </c>
      <c r="DX35" s="63" t="s">
        <v>102</v>
      </c>
      <c r="DY35" s="63" t="s">
        <v>102</v>
      </c>
      <c r="DZ35" s="63" t="s">
        <v>102</v>
      </c>
      <c r="EA35" s="63" t="s">
        <v>102</v>
      </c>
      <c r="EB35" s="63" t="s">
        <v>102</v>
      </c>
      <c r="EC35" s="66">
        <v>6999999999.9000006</v>
      </c>
      <c r="ED35" s="63" t="s">
        <v>167</v>
      </c>
      <c r="EE35" s="63" t="s">
        <v>426</v>
      </c>
      <c r="EF35" s="63" t="s">
        <v>427</v>
      </c>
      <c r="EG35" s="51"/>
      <c r="EH35" s="51"/>
      <c r="EI35" s="51"/>
      <c r="EJ35" s="60"/>
      <c r="EK35" s="60"/>
      <c r="EL35" s="60"/>
      <c r="EM35" s="60"/>
      <c r="EN35" s="60"/>
      <c r="EO35" s="60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</row>
    <row r="36" spans="1:461" s="61" customFormat="1" ht="92.25" customHeight="1" x14ac:dyDescent="0.3">
      <c r="A36" s="45" t="s">
        <v>160</v>
      </c>
      <c r="B36" s="46"/>
      <c r="C36" s="45" t="s">
        <v>182</v>
      </c>
      <c r="D36" s="47"/>
      <c r="E36" s="45" t="s">
        <v>430</v>
      </c>
      <c r="F36" s="45" t="s">
        <v>431</v>
      </c>
      <c r="G36" s="114" t="s">
        <v>102</v>
      </c>
      <c r="H36" s="49" t="s">
        <v>86</v>
      </c>
      <c r="I36" s="114" t="s">
        <v>98</v>
      </c>
      <c r="J36" s="74"/>
      <c r="K36" s="49">
        <v>36</v>
      </c>
      <c r="L36" s="50">
        <v>2018</v>
      </c>
      <c r="M36" s="49">
        <v>2019</v>
      </c>
      <c r="N36" s="49">
        <v>2038</v>
      </c>
      <c r="O36" s="49">
        <v>36</v>
      </c>
      <c r="P36" s="49">
        <v>39</v>
      </c>
      <c r="Q36" s="49">
        <v>39</v>
      </c>
      <c r="R36" s="115">
        <v>42</v>
      </c>
      <c r="S36" s="115">
        <v>42</v>
      </c>
      <c r="T36" s="115">
        <v>45</v>
      </c>
      <c r="U36" s="115">
        <v>45</v>
      </c>
      <c r="V36" s="115">
        <v>48</v>
      </c>
      <c r="W36" s="115">
        <v>48</v>
      </c>
      <c r="X36" s="115">
        <v>51</v>
      </c>
      <c r="Y36" s="115">
        <v>51</v>
      </c>
      <c r="Z36" s="115">
        <v>54</v>
      </c>
      <c r="AA36" s="115">
        <v>54</v>
      </c>
      <c r="AB36" s="115">
        <v>57</v>
      </c>
      <c r="AC36" s="115">
        <v>57</v>
      </c>
      <c r="AD36" s="115">
        <v>60</v>
      </c>
      <c r="AE36" s="115">
        <v>60</v>
      </c>
      <c r="AF36" s="115">
        <v>63</v>
      </c>
      <c r="AG36" s="115">
        <v>63</v>
      </c>
      <c r="AH36" s="115">
        <v>66</v>
      </c>
      <c r="AI36" s="49">
        <v>66</v>
      </c>
      <c r="AJ36" s="48" t="s">
        <v>413</v>
      </c>
      <c r="AK36" s="104">
        <v>1.23E-2</v>
      </c>
      <c r="AL36" s="48" t="s">
        <v>418</v>
      </c>
      <c r="AM36" s="48" t="s">
        <v>419</v>
      </c>
      <c r="AN36" s="45" t="s">
        <v>102</v>
      </c>
      <c r="AO36" s="48" t="s">
        <v>102</v>
      </c>
      <c r="AP36" s="51" t="s">
        <v>102</v>
      </c>
      <c r="AQ36" s="53" t="s">
        <v>86</v>
      </c>
      <c r="AR36" s="51" t="s">
        <v>424</v>
      </c>
      <c r="AS36" s="50"/>
      <c r="AT36" s="118">
        <v>0</v>
      </c>
      <c r="AU36" s="53">
        <v>2017</v>
      </c>
      <c r="AV36" s="53">
        <v>2019</v>
      </c>
      <c r="AW36" s="53">
        <v>2028</v>
      </c>
      <c r="AX36" s="118">
        <v>0.01</v>
      </c>
      <c r="AY36" s="118">
        <v>0.06</v>
      </c>
      <c r="AZ36" s="118">
        <v>0.17</v>
      </c>
      <c r="BA36" s="118">
        <v>0.27</v>
      </c>
      <c r="BB36" s="118">
        <v>0.37</v>
      </c>
      <c r="BC36" s="118">
        <v>0.61</v>
      </c>
      <c r="BD36" s="118">
        <v>0.71</v>
      </c>
      <c r="BE36" s="118">
        <v>0.81</v>
      </c>
      <c r="BF36" s="118">
        <v>0.91</v>
      </c>
      <c r="BG36" s="118">
        <v>1</v>
      </c>
      <c r="BH36" s="53"/>
      <c r="BI36" s="53"/>
      <c r="BJ36" s="53"/>
      <c r="BK36" s="53"/>
      <c r="BL36" s="53"/>
      <c r="BM36" s="53"/>
      <c r="BN36" s="69"/>
      <c r="BO36" s="69"/>
      <c r="BP36" s="69"/>
      <c r="BQ36" s="69"/>
      <c r="BR36" s="69">
        <v>1</v>
      </c>
      <c r="BS36" s="63">
        <v>0</v>
      </c>
      <c r="BT36" s="63">
        <v>0</v>
      </c>
      <c r="BU36" s="63" t="s">
        <v>425</v>
      </c>
      <c r="BV36" s="64" t="s">
        <v>102</v>
      </c>
      <c r="BW36" s="63">
        <v>0</v>
      </c>
      <c r="BX36" s="63">
        <v>0</v>
      </c>
      <c r="BY36" s="63" t="s">
        <v>425</v>
      </c>
      <c r="BZ36" s="64" t="s">
        <v>102</v>
      </c>
      <c r="CA36" s="63">
        <f>775679782.5</f>
        <v>775679782.5</v>
      </c>
      <c r="CB36" s="63">
        <v>0</v>
      </c>
      <c r="CC36" s="63" t="s">
        <v>87</v>
      </c>
      <c r="CD36" s="63">
        <f>1022528400</f>
        <v>1022528400</v>
      </c>
      <c r="CE36" s="63">
        <v>0</v>
      </c>
      <c r="CF36" s="63" t="s">
        <v>87</v>
      </c>
      <c r="CG36" s="63">
        <f>1022907180.47175</f>
        <v>1022907180.47175</v>
      </c>
      <c r="CH36" s="63">
        <v>0</v>
      </c>
      <c r="CI36" s="63" t="s">
        <v>87</v>
      </c>
      <c r="CJ36" s="65">
        <f>1062441160.68998</f>
        <v>1062441160.68998</v>
      </c>
      <c r="CK36" s="65">
        <v>0</v>
      </c>
      <c r="CL36" s="51" t="s">
        <v>212</v>
      </c>
      <c r="CM36" s="65">
        <f>482278618.68042</f>
        <v>482278618.68041998</v>
      </c>
      <c r="CN36" s="65">
        <v>0</v>
      </c>
      <c r="CO36" s="51" t="s">
        <v>212</v>
      </c>
      <c r="CP36" s="65">
        <f>159559503.560607</f>
        <v>159559503.56060699</v>
      </c>
      <c r="CQ36" s="65">
        <v>0</v>
      </c>
      <c r="CR36" s="51" t="s">
        <v>137</v>
      </c>
      <c r="CS36" s="65">
        <f>34059059.463739</f>
        <v>34059059.463739</v>
      </c>
      <c r="CT36" s="65">
        <v>0</v>
      </c>
      <c r="CU36" s="51" t="s">
        <v>137</v>
      </c>
      <c r="CV36" s="65">
        <f>3368478.40850127</f>
        <v>3368478.4085012702</v>
      </c>
      <c r="CW36" s="65">
        <v>0</v>
      </c>
      <c r="CX36" s="51" t="s">
        <v>137</v>
      </c>
      <c r="CY36" s="63" t="s">
        <v>102</v>
      </c>
      <c r="CZ36" s="63" t="s">
        <v>102</v>
      </c>
      <c r="DA36" s="63" t="s">
        <v>102</v>
      </c>
      <c r="DB36" s="63" t="s">
        <v>102</v>
      </c>
      <c r="DC36" s="63" t="s">
        <v>102</v>
      </c>
      <c r="DD36" s="63" t="s">
        <v>102</v>
      </c>
      <c r="DE36" s="63" t="s">
        <v>102</v>
      </c>
      <c r="DF36" s="63" t="s">
        <v>102</v>
      </c>
      <c r="DG36" s="63" t="s">
        <v>102</v>
      </c>
      <c r="DH36" s="63" t="s">
        <v>102</v>
      </c>
      <c r="DI36" s="63" t="s">
        <v>102</v>
      </c>
      <c r="DJ36" s="63" t="s">
        <v>102</v>
      </c>
      <c r="DK36" s="63" t="s">
        <v>102</v>
      </c>
      <c r="DL36" s="63" t="s">
        <v>102</v>
      </c>
      <c r="DM36" s="63" t="s">
        <v>102</v>
      </c>
      <c r="DN36" s="63" t="s">
        <v>102</v>
      </c>
      <c r="DO36" s="63" t="s">
        <v>102</v>
      </c>
      <c r="DP36" s="63" t="s">
        <v>102</v>
      </c>
      <c r="DQ36" s="63" t="s">
        <v>102</v>
      </c>
      <c r="DR36" s="63" t="s">
        <v>102</v>
      </c>
      <c r="DS36" s="63" t="s">
        <v>102</v>
      </c>
      <c r="DT36" s="63" t="s">
        <v>102</v>
      </c>
      <c r="DU36" s="63" t="s">
        <v>102</v>
      </c>
      <c r="DV36" s="63" t="s">
        <v>102</v>
      </c>
      <c r="DW36" s="63" t="s">
        <v>102</v>
      </c>
      <c r="DX36" s="63" t="s">
        <v>102</v>
      </c>
      <c r="DY36" s="63" t="s">
        <v>102</v>
      </c>
      <c r="DZ36" s="63" t="s">
        <v>102</v>
      </c>
      <c r="EA36" s="63" t="s">
        <v>102</v>
      </c>
      <c r="EB36" s="63" t="s">
        <v>102</v>
      </c>
      <c r="EC36" s="66">
        <v>4562822183.7749987</v>
      </c>
      <c r="ED36" s="63" t="s">
        <v>167</v>
      </c>
      <c r="EE36" s="63" t="s">
        <v>426</v>
      </c>
      <c r="EF36" s="63" t="s">
        <v>427</v>
      </c>
      <c r="EG36" s="51"/>
      <c r="EH36" s="51"/>
      <c r="EI36" s="51"/>
      <c r="EJ36" s="60"/>
      <c r="EK36" s="60"/>
      <c r="EL36" s="60"/>
      <c r="EM36" s="60"/>
      <c r="EN36" s="60"/>
      <c r="EO36" s="60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</row>
    <row r="37" spans="1:461" s="61" customFormat="1" ht="77.25" customHeight="1" x14ac:dyDescent="0.3">
      <c r="A37" s="45" t="s">
        <v>160</v>
      </c>
      <c r="B37" s="46"/>
      <c r="C37" s="45" t="s">
        <v>182</v>
      </c>
      <c r="D37" s="47"/>
      <c r="E37" s="45" t="s">
        <v>430</v>
      </c>
      <c r="F37" s="45" t="s">
        <v>431</v>
      </c>
      <c r="G37" s="114" t="s">
        <v>102</v>
      </c>
      <c r="H37" s="49" t="s">
        <v>86</v>
      </c>
      <c r="I37" s="114" t="s">
        <v>98</v>
      </c>
      <c r="J37" s="74"/>
      <c r="K37" s="49">
        <v>36</v>
      </c>
      <c r="L37" s="50">
        <v>2018</v>
      </c>
      <c r="M37" s="49">
        <v>2019</v>
      </c>
      <c r="N37" s="49">
        <v>2038</v>
      </c>
      <c r="O37" s="49">
        <v>36</v>
      </c>
      <c r="P37" s="49">
        <v>39</v>
      </c>
      <c r="Q37" s="49">
        <v>39</v>
      </c>
      <c r="R37" s="115">
        <v>42</v>
      </c>
      <c r="S37" s="115">
        <v>42</v>
      </c>
      <c r="T37" s="115">
        <v>45</v>
      </c>
      <c r="U37" s="115">
        <v>45</v>
      </c>
      <c r="V37" s="115">
        <v>48</v>
      </c>
      <c r="W37" s="115">
        <v>48</v>
      </c>
      <c r="X37" s="115">
        <v>51</v>
      </c>
      <c r="Y37" s="115">
        <v>51</v>
      </c>
      <c r="Z37" s="115">
        <v>54</v>
      </c>
      <c r="AA37" s="115">
        <v>54</v>
      </c>
      <c r="AB37" s="115">
        <v>57</v>
      </c>
      <c r="AC37" s="115">
        <v>57</v>
      </c>
      <c r="AD37" s="115">
        <v>60</v>
      </c>
      <c r="AE37" s="115">
        <v>60</v>
      </c>
      <c r="AF37" s="115">
        <v>63</v>
      </c>
      <c r="AG37" s="115">
        <v>63</v>
      </c>
      <c r="AH37" s="115">
        <v>66</v>
      </c>
      <c r="AI37" s="49">
        <v>66</v>
      </c>
      <c r="AJ37" s="48" t="s">
        <v>414</v>
      </c>
      <c r="AK37" s="104">
        <v>1.23E-2</v>
      </c>
      <c r="AL37" s="48" t="s">
        <v>420</v>
      </c>
      <c r="AM37" s="48" t="s">
        <v>421</v>
      </c>
      <c r="AN37" s="45" t="s">
        <v>102</v>
      </c>
      <c r="AO37" s="48" t="s">
        <v>102</v>
      </c>
      <c r="AP37" s="51" t="s">
        <v>102</v>
      </c>
      <c r="AQ37" s="53" t="s">
        <v>422</v>
      </c>
      <c r="AR37" s="51" t="s">
        <v>423</v>
      </c>
      <c r="AS37" s="50"/>
      <c r="AT37" s="53">
        <v>1</v>
      </c>
      <c r="AU37" s="53">
        <v>2017</v>
      </c>
      <c r="AV37" s="53">
        <v>2020</v>
      </c>
      <c r="AW37" s="53">
        <v>2020</v>
      </c>
      <c r="AX37" s="53"/>
      <c r="AY37" s="53">
        <v>1</v>
      </c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69"/>
      <c r="BO37" s="69"/>
      <c r="BP37" s="69"/>
      <c r="BQ37" s="69"/>
      <c r="BR37" s="69">
        <v>1</v>
      </c>
      <c r="BS37" s="63">
        <v>0</v>
      </c>
      <c r="BT37" s="63">
        <v>0</v>
      </c>
      <c r="BU37" s="63" t="s">
        <v>425</v>
      </c>
      <c r="BV37" s="64" t="s">
        <v>102</v>
      </c>
      <c r="BW37" s="63">
        <f>166382215.605</f>
        <v>166382215.60499999</v>
      </c>
      <c r="BX37" s="63">
        <v>0</v>
      </c>
      <c r="BY37" s="63" t="s">
        <v>87</v>
      </c>
      <c r="BZ37" s="64">
        <v>1111</v>
      </c>
      <c r="CA37" s="63">
        <f>170961542.64</f>
        <v>170961542.63999999</v>
      </c>
      <c r="CB37" s="63">
        <v>0</v>
      </c>
      <c r="CC37" s="63" t="s">
        <v>87</v>
      </c>
      <c r="CD37" s="63" t="s">
        <v>102</v>
      </c>
      <c r="CE37" s="63" t="s">
        <v>102</v>
      </c>
      <c r="CF37" s="63" t="s">
        <v>102</v>
      </c>
      <c r="CG37" s="63" t="s">
        <v>102</v>
      </c>
      <c r="CH37" s="63" t="s">
        <v>102</v>
      </c>
      <c r="CI37" s="63" t="s">
        <v>102</v>
      </c>
      <c r="CJ37" s="63" t="s">
        <v>102</v>
      </c>
      <c r="CK37" s="63" t="s">
        <v>102</v>
      </c>
      <c r="CL37" s="63" t="s">
        <v>102</v>
      </c>
      <c r="CM37" s="63" t="s">
        <v>102</v>
      </c>
      <c r="CN37" s="63" t="s">
        <v>102</v>
      </c>
      <c r="CO37" s="63" t="s">
        <v>102</v>
      </c>
      <c r="CP37" s="63" t="s">
        <v>102</v>
      </c>
      <c r="CQ37" s="63" t="s">
        <v>102</v>
      </c>
      <c r="CR37" s="63" t="s">
        <v>102</v>
      </c>
      <c r="CS37" s="63" t="s">
        <v>102</v>
      </c>
      <c r="CT37" s="63" t="s">
        <v>102</v>
      </c>
      <c r="CU37" s="63" t="s">
        <v>102</v>
      </c>
      <c r="CV37" s="63" t="s">
        <v>102</v>
      </c>
      <c r="CW37" s="63" t="s">
        <v>102</v>
      </c>
      <c r="CX37" s="63" t="s">
        <v>102</v>
      </c>
      <c r="CY37" s="63" t="s">
        <v>102</v>
      </c>
      <c r="CZ37" s="63" t="s">
        <v>102</v>
      </c>
      <c r="DA37" s="63" t="s">
        <v>102</v>
      </c>
      <c r="DB37" s="63" t="s">
        <v>102</v>
      </c>
      <c r="DC37" s="63" t="s">
        <v>102</v>
      </c>
      <c r="DD37" s="63" t="s">
        <v>102</v>
      </c>
      <c r="DE37" s="63" t="s">
        <v>102</v>
      </c>
      <c r="DF37" s="63" t="s">
        <v>102</v>
      </c>
      <c r="DG37" s="63" t="s">
        <v>102</v>
      </c>
      <c r="DH37" s="63" t="s">
        <v>102</v>
      </c>
      <c r="DI37" s="63" t="s">
        <v>102</v>
      </c>
      <c r="DJ37" s="63" t="s">
        <v>102</v>
      </c>
      <c r="DK37" s="63" t="s">
        <v>102</v>
      </c>
      <c r="DL37" s="63" t="s">
        <v>102</v>
      </c>
      <c r="DM37" s="63" t="s">
        <v>102</v>
      </c>
      <c r="DN37" s="63" t="s">
        <v>102</v>
      </c>
      <c r="DO37" s="63" t="s">
        <v>102</v>
      </c>
      <c r="DP37" s="63" t="s">
        <v>102</v>
      </c>
      <c r="DQ37" s="63" t="s">
        <v>102</v>
      </c>
      <c r="DR37" s="63" t="s">
        <v>102</v>
      </c>
      <c r="DS37" s="63" t="s">
        <v>102</v>
      </c>
      <c r="DT37" s="63" t="s">
        <v>102</v>
      </c>
      <c r="DU37" s="63" t="s">
        <v>102</v>
      </c>
      <c r="DV37" s="63" t="s">
        <v>102</v>
      </c>
      <c r="DW37" s="63" t="s">
        <v>102</v>
      </c>
      <c r="DX37" s="63" t="s">
        <v>102</v>
      </c>
      <c r="DY37" s="63" t="s">
        <v>102</v>
      </c>
      <c r="DZ37" s="63" t="s">
        <v>102</v>
      </c>
      <c r="EA37" s="63" t="s">
        <v>102</v>
      </c>
      <c r="EB37" s="63" t="s">
        <v>102</v>
      </c>
      <c r="EC37" s="66">
        <f>+BW37+CA37</f>
        <v>337343758.245</v>
      </c>
      <c r="ED37" s="63" t="s">
        <v>167</v>
      </c>
      <c r="EE37" s="63" t="s">
        <v>426</v>
      </c>
      <c r="EF37" s="63" t="s">
        <v>427</v>
      </c>
      <c r="EG37" s="51"/>
      <c r="EH37" s="51"/>
      <c r="EI37" s="51"/>
      <c r="EJ37" s="60"/>
      <c r="EK37" s="60"/>
      <c r="EL37" s="60"/>
      <c r="EM37" s="60"/>
      <c r="EN37" s="60"/>
      <c r="EO37" s="60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</row>
    <row r="38" spans="1:461" s="74" customFormat="1" ht="132" x14ac:dyDescent="0.25">
      <c r="A38" s="45" t="s">
        <v>160</v>
      </c>
      <c r="B38" s="46"/>
      <c r="C38" s="45" t="s">
        <v>182</v>
      </c>
      <c r="D38" s="47"/>
      <c r="E38" s="45" t="s">
        <v>430</v>
      </c>
      <c r="F38" s="45" t="s">
        <v>431</v>
      </c>
      <c r="G38" s="114" t="s">
        <v>102</v>
      </c>
      <c r="H38" s="49" t="s">
        <v>86</v>
      </c>
      <c r="I38" s="114" t="s">
        <v>98</v>
      </c>
      <c r="K38" s="49">
        <v>36</v>
      </c>
      <c r="L38" s="50">
        <v>2018</v>
      </c>
      <c r="M38" s="49">
        <v>2019</v>
      </c>
      <c r="N38" s="49">
        <v>2038</v>
      </c>
      <c r="O38" s="49">
        <v>36</v>
      </c>
      <c r="P38" s="49">
        <v>39</v>
      </c>
      <c r="Q38" s="49">
        <v>39</v>
      </c>
      <c r="R38" s="115">
        <v>42</v>
      </c>
      <c r="S38" s="115">
        <v>42</v>
      </c>
      <c r="T38" s="115">
        <v>45</v>
      </c>
      <c r="U38" s="115">
        <v>45</v>
      </c>
      <c r="V38" s="115">
        <v>48</v>
      </c>
      <c r="W38" s="115">
        <v>48</v>
      </c>
      <c r="X38" s="115">
        <v>51</v>
      </c>
      <c r="Y38" s="115">
        <v>51</v>
      </c>
      <c r="Z38" s="115">
        <v>54</v>
      </c>
      <c r="AA38" s="115">
        <v>54</v>
      </c>
      <c r="AB38" s="115">
        <v>57</v>
      </c>
      <c r="AC38" s="115">
        <v>57</v>
      </c>
      <c r="AD38" s="115">
        <v>60</v>
      </c>
      <c r="AE38" s="115">
        <v>60</v>
      </c>
      <c r="AF38" s="115">
        <v>63</v>
      </c>
      <c r="AG38" s="115">
        <v>63</v>
      </c>
      <c r="AH38" s="115">
        <v>66</v>
      </c>
      <c r="AI38" s="49">
        <v>66</v>
      </c>
      <c r="AJ38" s="45" t="s">
        <v>429</v>
      </c>
      <c r="AK38" s="104">
        <v>1.23E-2</v>
      </c>
      <c r="AL38" s="48" t="s">
        <v>407</v>
      </c>
      <c r="AM38" s="45" t="s">
        <v>408</v>
      </c>
      <c r="AN38" s="45" t="s">
        <v>102</v>
      </c>
      <c r="AO38" s="48" t="s">
        <v>102</v>
      </c>
      <c r="AP38" s="51" t="s">
        <v>102</v>
      </c>
      <c r="AQ38" s="49" t="s">
        <v>86</v>
      </c>
      <c r="AR38" s="49" t="s">
        <v>98</v>
      </c>
      <c r="AS38" s="50"/>
      <c r="AT38" s="49">
        <v>1</v>
      </c>
      <c r="AU38" s="49">
        <v>2018</v>
      </c>
      <c r="AV38" s="49">
        <v>2019</v>
      </c>
      <c r="AW38" s="49">
        <v>2038</v>
      </c>
      <c r="AX38" s="115">
        <v>1</v>
      </c>
      <c r="AY38" s="115">
        <v>2</v>
      </c>
      <c r="AZ38" s="115">
        <v>2</v>
      </c>
      <c r="BA38" s="115">
        <v>3</v>
      </c>
      <c r="BB38" s="115">
        <v>3</v>
      </c>
      <c r="BC38" s="115">
        <v>4</v>
      </c>
      <c r="BD38" s="115">
        <v>4</v>
      </c>
      <c r="BE38" s="115">
        <v>5</v>
      </c>
      <c r="BF38" s="115">
        <v>5</v>
      </c>
      <c r="BG38" s="115">
        <v>6</v>
      </c>
      <c r="BH38" s="115">
        <v>6</v>
      </c>
      <c r="BI38" s="115">
        <v>7</v>
      </c>
      <c r="BJ38" s="115">
        <v>7</v>
      </c>
      <c r="BK38" s="115">
        <v>8</v>
      </c>
      <c r="BL38" s="115">
        <v>8</v>
      </c>
      <c r="BM38" s="115">
        <v>9</v>
      </c>
      <c r="BN38" s="115">
        <v>9</v>
      </c>
      <c r="BO38" s="115">
        <v>10</v>
      </c>
      <c r="BP38" s="115">
        <v>10</v>
      </c>
      <c r="BQ38" s="115">
        <v>11</v>
      </c>
      <c r="BR38" s="49">
        <v>11</v>
      </c>
      <c r="BS38" s="114">
        <v>0</v>
      </c>
      <c r="BT38" s="116">
        <v>0</v>
      </c>
      <c r="BU38" s="117" t="s">
        <v>409</v>
      </c>
      <c r="BV38" s="114">
        <v>1060</v>
      </c>
      <c r="BW38" s="116">
        <v>120000000</v>
      </c>
      <c r="BX38" s="114">
        <v>0</v>
      </c>
      <c r="BY38" s="114" t="s">
        <v>410</v>
      </c>
      <c r="BZ38" s="55">
        <v>1060</v>
      </c>
      <c r="CA38" s="114">
        <v>0</v>
      </c>
      <c r="CB38" s="114">
        <v>0</v>
      </c>
      <c r="CC38" s="114" t="s">
        <v>409</v>
      </c>
      <c r="CD38" s="116">
        <v>120000000</v>
      </c>
      <c r="CE38" s="114">
        <v>0</v>
      </c>
      <c r="CF38" s="114" t="s">
        <v>410</v>
      </c>
      <c r="CG38" s="114">
        <v>0</v>
      </c>
      <c r="CH38" s="114">
        <v>0</v>
      </c>
      <c r="CI38" s="114" t="s">
        <v>409</v>
      </c>
      <c r="CJ38" s="116">
        <v>120000000</v>
      </c>
      <c r="CK38" s="114">
        <v>0</v>
      </c>
      <c r="CL38" s="114" t="s">
        <v>410</v>
      </c>
      <c r="CM38" s="114">
        <v>0</v>
      </c>
      <c r="CN38" s="114">
        <v>0</v>
      </c>
      <c r="CO38" s="114"/>
      <c r="CP38" s="116">
        <v>120000000</v>
      </c>
      <c r="CQ38" s="114">
        <v>0</v>
      </c>
      <c r="CR38" s="114" t="s">
        <v>410</v>
      </c>
      <c r="CS38" s="114">
        <v>0</v>
      </c>
      <c r="CT38" s="114">
        <v>0</v>
      </c>
      <c r="CU38" s="114"/>
      <c r="CV38" s="116">
        <v>120000000</v>
      </c>
      <c r="CW38" s="114">
        <v>0</v>
      </c>
      <c r="CX38" s="114" t="s">
        <v>410</v>
      </c>
      <c r="CY38" s="114">
        <v>0</v>
      </c>
      <c r="CZ38" s="114">
        <v>0</v>
      </c>
      <c r="DA38" s="114"/>
      <c r="DB38" s="116">
        <v>120000000</v>
      </c>
      <c r="DC38" s="114">
        <v>0</v>
      </c>
      <c r="DD38" s="114" t="s">
        <v>410</v>
      </c>
      <c r="DE38" s="114">
        <v>0</v>
      </c>
      <c r="DF38" s="114">
        <v>0</v>
      </c>
      <c r="DG38" s="114"/>
      <c r="DH38" s="116">
        <v>120000000</v>
      </c>
      <c r="DI38" s="114">
        <v>0</v>
      </c>
      <c r="DJ38" s="114" t="s">
        <v>410</v>
      </c>
      <c r="DK38" s="114">
        <v>0</v>
      </c>
      <c r="DL38" s="114">
        <v>0</v>
      </c>
      <c r="DM38" s="114"/>
      <c r="DN38" s="116">
        <v>120000000</v>
      </c>
      <c r="DO38" s="114">
        <v>0</v>
      </c>
      <c r="DP38" s="114" t="s">
        <v>410</v>
      </c>
      <c r="DQ38" s="114">
        <v>0</v>
      </c>
      <c r="DR38" s="114">
        <v>0</v>
      </c>
      <c r="DS38" s="114"/>
      <c r="DT38" s="116">
        <v>120000000</v>
      </c>
      <c r="DU38" s="114">
        <v>0</v>
      </c>
      <c r="DV38" s="114" t="s">
        <v>410</v>
      </c>
      <c r="DW38" s="114">
        <v>0</v>
      </c>
      <c r="DX38" s="114">
        <v>0</v>
      </c>
      <c r="DY38" s="114"/>
      <c r="DZ38" s="116">
        <v>120000000</v>
      </c>
      <c r="EA38" s="114">
        <v>0</v>
      </c>
      <c r="EB38" s="114" t="s">
        <v>410</v>
      </c>
      <c r="EC38" s="116">
        <f>120000000*10</f>
        <v>1200000000</v>
      </c>
      <c r="ED38" s="63" t="s">
        <v>186</v>
      </c>
      <c r="EE38" s="63" t="s">
        <v>187</v>
      </c>
      <c r="EF38" s="63" t="s">
        <v>188</v>
      </c>
      <c r="EG38" s="51" t="s">
        <v>189</v>
      </c>
      <c r="EH38" s="51" t="s">
        <v>190</v>
      </c>
      <c r="EI38" s="51" t="s">
        <v>191</v>
      </c>
      <c r="EJ38" s="60"/>
      <c r="EK38" s="60"/>
      <c r="EL38" s="60"/>
      <c r="EM38" s="60"/>
      <c r="EN38" s="60"/>
      <c r="EO38" s="60"/>
    </row>
    <row r="39" spans="1:461" s="74" customFormat="1" ht="82.5" x14ac:dyDescent="0.25">
      <c r="A39" s="45" t="s">
        <v>160</v>
      </c>
      <c r="B39" s="46"/>
      <c r="C39" s="48" t="s">
        <v>432</v>
      </c>
      <c r="D39" s="102">
        <v>0.111</v>
      </c>
      <c r="E39" s="48" t="s">
        <v>208</v>
      </c>
      <c r="F39" s="48" t="s">
        <v>209</v>
      </c>
      <c r="G39" s="49" t="s">
        <v>102</v>
      </c>
      <c r="H39" s="49" t="s">
        <v>86</v>
      </c>
      <c r="I39" s="49" t="s">
        <v>98</v>
      </c>
      <c r="J39" s="50"/>
      <c r="K39" s="49">
        <v>0</v>
      </c>
      <c r="L39" s="49">
        <v>2019</v>
      </c>
      <c r="M39" s="49">
        <v>2020</v>
      </c>
      <c r="N39" s="49">
        <v>2024</v>
      </c>
      <c r="O39" s="49">
        <v>0</v>
      </c>
      <c r="P39" s="70">
        <v>0.2</v>
      </c>
      <c r="Q39" s="70">
        <v>0.4</v>
      </c>
      <c r="R39" s="70">
        <v>0.6</v>
      </c>
      <c r="S39" s="70">
        <v>0.8</v>
      </c>
      <c r="T39" s="70">
        <v>1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  <c r="AG39" s="49">
        <v>0</v>
      </c>
      <c r="AH39" s="49">
        <v>0</v>
      </c>
      <c r="AI39" s="71">
        <v>1</v>
      </c>
      <c r="AJ39" s="48" t="s">
        <v>433</v>
      </c>
      <c r="AK39" s="104">
        <v>0.111</v>
      </c>
      <c r="AL39" s="48" t="s">
        <v>210</v>
      </c>
      <c r="AM39" s="48" t="s">
        <v>211</v>
      </c>
      <c r="AN39" s="45" t="s">
        <v>102</v>
      </c>
      <c r="AO39" s="48" t="s">
        <v>102</v>
      </c>
      <c r="AP39" s="49" t="s">
        <v>102</v>
      </c>
      <c r="AQ39" s="49" t="s">
        <v>86</v>
      </c>
      <c r="AR39" s="49" t="s">
        <v>98</v>
      </c>
      <c r="AS39" s="50"/>
      <c r="AT39" s="49">
        <v>0</v>
      </c>
      <c r="AU39" s="49">
        <v>2019</v>
      </c>
      <c r="AV39" s="51">
        <v>2019</v>
      </c>
      <c r="AW39" s="51">
        <v>2024</v>
      </c>
      <c r="AX39" s="51">
        <v>10</v>
      </c>
      <c r="AY39" s="51">
        <v>30</v>
      </c>
      <c r="AZ39" s="51">
        <v>50</v>
      </c>
      <c r="BA39" s="51">
        <v>70</v>
      </c>
      <c r="BB39" s="51">
        <v>90</v>
      </c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1">
        <v>90</v>
      </c>
      <c r="BS39" s="63">
        <v>400000000</v>
      </c>
      <c r="BT39" s="63">
        <v>400000000</v>
      </c>
      <c r="BU39" s="63" t="s">
        <v>212</v>
      </c>
      <c r="BV39" s="55">
        <v>984</v>
      </c>
      <c r="BW39" s="63">
        <v>450000000</v>
      </c>
      <c r="BX39" s="63">
        <v>0</v>
      </c>
      <c r="BY39" s="63" t="s">
        <v>87</v>
      </c>
      <c r="BZ39" s="55">
        <v>984</v>
      </c>
      <c r="CA39" s="63">
        <v>500000000</v>
      </c>
      <c r="CB39" s="63">
        <v>0</v>
      </c>
      <c r="CC39" s="63" t="s">
        <v>87</v>
      </c>
      <c r="CD39" s="63">
        <v>550000000</v>
      </c>
      <c r="CE39" s="63">
        <v>0</v>
      </c>
      <c r="CF39" s="63" t="s">
        <v>87</v>
      </c>
      <c r="CG39" s="63">
        <v>600000000</v>
      </c>
      <c r="CH39" s="63">
        <v>0</v>
      </c>
      <c r="CI39" s="63" t="s">
        <v>87</v>
      </c>
      <c r="CJ39" s="65">
        <v>0</v>
      </c>
      <c r="CK39" s="65">
        <v>0</v>
      </c>
      <c r="CL39" s="51" t="s">
        <v>118</v>
      </c>
      <c r="CM39" s="65">
        <v>0</v>
      </c>
      <c r="CN39" s="65">
        <v>0</v>
      </c>
      <c r="CO39" s="51" t="s">
        <v>118</v>
      </c>
      <c r="CP39" s="65">
        <v>0</v>
      </c>
      <c r="CQ39" s="65">
        <v>0</v>
      </c>
      <c r="CR39" s="51" t="s">
        <v>118</v>
      </c>
      <c r="CS39" s="65">
        <v>0</v>
      </c>
      <c r="CT39" s="65">
        <v>0</v>
      </c>
      <c r="CU39" s="51" t="s">
        <v>118</v>
      </c>
      <c r="CV39" s="65">
        <v>0</v>
      </c>
      <c r="CW39" s="65">
        <v>0</v>
      </c>
      <c r="CX39" s="51" t="s">
        <v>118</v>
      </c>
      <c r="CY39" s="65">
        <v>0</v>
      </c>
      <c r="CZ39" s="65">
        <v>0</v>
      </c>
      <c r="DA39" s="51" t="s">
        <v>118</v>
      </c>
      <c r="DB39" s="65">
        <v>0</v>
      </c>
      <c r="DC39" s="65">
        <v>0</v>
      </c>
      <c r="DD39" s="51" t="s">
        <v>118</v>
      </c>
      <c r="DE39" s="65">
        <v>0</v>
      </c>
      <c r="DF39" s="65">
        <v>0</v>
      </c>
      <c r="DG39" s="51" t="s">
        <v>118</v>
      </c>
      <c r="DH39" s="65">
        <v>0</v>
      </c>
      <c r="DI39" s="65">
        <v>0</v>
      </c>
      <c r="DJ39" s="51" t="s">
        <v>118</v>
      </c>
      <c r="DK39" s="65">
        <v>0</v>
      </c>
      <c r="DL39" s="65">
        <v>0</v>
      </c>
      <c r="DM39" s="51" t="s">
        <v>118</v>
      </c>
      <c r="DN39" s="65">
        <v>0</v>
      </c>
      <c r="DO39" s="65">
        <v>0</v>
      </c>
      <c r="DP39" s="51" t="s">
        <v>118</v>
      </c>
      <c r="DQ39" s="65">
        <v>0</v>
      </c>
      <c r="DR39" s="65">
        <v>0</v>
      </c>
      <c r="DS39" s="51" t="s">
        <v>118</v>
      </c>
      <c r="DT39" s="65">
        <v>0</v>
      </c>
      <c r="DU39" s="65">
        <v>0</v>
      </c>
      <c r="DV39" s="51" t="s">
        <v>118</v>
      </c>
      <c r="DW39" s="65">
        <v>0</v>
      </c>
      <c r="DX39" s="65">
        <v>0</v>
      </c>
      <c r="DY39" s="51" t="s">
        <v>118</v>
      </c>
      <c r="DZ39" s="65">
        <v>0</v>
      </c>
      <c r="EA39" s="65">
        <v>0</v>
      </c>
      <c r="EB39" s="51" t="s">
        <v>118</v>
      </c>
      <c r="EC39" s="72">
        <v>2500000000</v>
      </c>
      <c r="ED39" s="53" t="s">
        <v>155</v>
      </c>
      <c r="EE39" s="51" t="s">
        <v>156</v>
      </c>
      <c r="EF39" s="114" t="s">
        <v>428</v>
      </c>
      <c r="EG39" s="51" t="s">
        <v>213</v>
      </c>
      <c r="EH39" s="51">
        <v>3358000</v>
      </c>
      <c r="EI39" s="73" t="s">
        <v>214</v>
      </c>
      <c r="EJ39" s="60"/>
      <c r="EK39" s="60"/>
      <c r="EL39" s="60"/>
      <c r="EM39" s="60"/>
      <c r="EN39" s="60"/>
      <c r="EO39" s="60"/>
      <c r="EP39" s="112"/>
      <c r="EQ39" s="112"/>
      <c r="ER39" s="112"/>
      <c r="ES39" s="112"/>
      <c r="ET39" s="112"/>
      <c r="EU39" s="112"/>
      <c r="EV39" s="112"/>
      <c r="EW39" s="112"/>
      <c r="EX39" s="112"/>
      <c r="EY39" s="112"/>
      <c r="EZ39" s="112"/>
      <c r="FA39" s="112"/>
      <c r="FB39" s="112"/>
      <c r="FC39" s="112"/>
      <c r="FD39" s="112"/>
      <c r="FE39" s="112"/>
      <c r="FF39" s="112"/>
      <c r="FG39" s="112"/>
      <c r="FH39" s="112"/>
      <c r="FI39" s="112"/>
      <c r="FJ39" s="112"/>
      <c r="FK39" s="112"/>
      <c r="FL39" s="112"/>
      <c r="FM39" s="112"/>
      <c r="FN39" s="112"/>
      <c r="FO39" s="112"/>
      <c r="FP39" s="112"/>
      <c r="FQ39" s="112"/>
      <c r="FR39" s="112"/>
      <c r="FS39" s="112"/>
      <c r="FT39" s="112"/>
      <c r="FU39" s="112"/>
      <c r="FV39" s="112"/>
      <c r="FW39" s="112"/>
      <c r="FX39" s="112"/>
      <c r="FY39" s="112"/>
      <c r="FZ39" s="112"/>
      <c r="GA39" s="112"/>
      <c r="GB39" s="112"/>
      <c r="GC39" s="112"/>
      <c r="GD39" s="112"/>
      <c r="GE39" s="112"/>
      <c r="GF39" s="112"/>
      <c r="GG39" s="112"/>
      <c r="GH39" s="112"/>
      <c r="GI39" s="112"/>
      <c r="GJ39" s="112"/>
      <c r="GK39" s="112"/>
      <c r="GL39" s="112"/>
      <c r="GM39" s="112"/>
      <c r="GN39" s="112"/>
      <c r="GO39" s="112"/>
      <c r="GP39" s="112"/>
      <c r="GQ39" s="112"/>
      <c r="GR39" s="112"/>
      <c r="GS39" s="112"/>
      <c r="GT39" s="112"/>
      <c r="GU39" s="112"/>
      <c r="GV39" s="112"/>
      <c r="GW39" s="112"/>
      <c r="GX39" s="112"/>
      <c r="GY39" s="112"/>
      <c r="GZ39" s="112"/>
      <c r="HA39" s="112"/>
      <c r="HB39" s="112"/>
      <c r="HC39" s="112"/>
      <c r="HD39" s="112"/>
      <c r="HE39" s="112"/>
      <c r="HF39" s="112"/>
      <c r="HG39" s="112"/>
      <c r="HH39" s="112"/>
      <c r="HI39" s="112"/>
      <c r="HJ39" s="112"/>
      <c r="HK39" s="112"/>
      <c r="HL39" s="112"/>
      <c r="HM39" s="112"/>
      <c r="HN39" s="112"/>
      <c r="HO39" s="112"/>
      <c r="HP39" s="112"/>
      <c r="HQ39" s="112"/>
      <c r="HR39" s="112"/>
      <c r="HS39" s="112"/>
      <c r="HT39" s="112"/>
      <c r="HU39" s="112"/>
      <c r="HV39" s="112"/>
      <c r="HW39" s="112"/>
      <c r="HX39" s="112"/>
      <c r="HY39" s="112"/>
      <c r="HZ39" s="112"/>
      <c r="IA39" s="112"/>
      <c r="IB39" s="112"/>
      <c r="IC39" s="112"/>
      <c r="ID39" s="112"/>
      <c r="IE39" s="112"/>
      <c r="IF39" s="112"/>
      <c r="IG39" s="112"/>
      <c r="IH39" s="112"/>
      <c r="II39" s="112"/>
      <c r="IJ39" s="112"/>
      <c r="IK39" s="112"/>
      <c r="IL39" s="112"/>
      <c r="IM39" s="112"/>
      <c r="IN39" s="112"/>
      <c r="IO39" s="112"/>
      <c r="IP39" s="112"/>
      <c r="IQ39" s="112"/>
      <c r="IR39" s="112"/>
      <c r="IS39" s="112"/>
      <c r="IT39" s="112"/>
      <c r="IU39" s="112"/>
      <c r="IV39" s="112"/>
      <c r="IW39" s="112"/>
      <c r="IX39" s="112"/>
      <c r="IY39" s="112"/>
      <c r="IZ39" s="112"/>
      <c r="JA39" s="112"/>
      <c r="JB39" s="112"/>
      <c r="JC39" s="112"/>
      <c r="JD39" s="112"/>
      <c r="JE39" s="112"/>
      <c r="JF39" s="112"/>
      <c r="JG39" s="112"/>
      <c r="JH39" s="112"/>
      <c r="JI39" s="112"/>
      <c r="JJ39" s="112"/>
      <c r="JK39" s="112"/>
      <c r="JL39" s="112"/>
      <c r="JM39" s="112"/>
      <c r="JN39" s="112"/>
      <c r="JO39" s="112"/>
      <c r="JP39" s="112"/>
      <c r="JQ39" s="112"/>
      <c r="JR39" s="112"/>
      <c r="JS39" s="112"/>
      <c r="JT39" s="112"/>
      <c r="JU39" s="112"/>
      <c r="JV39" s="112"/>
      <c r="JW39" s="112"/>
      <c r="JX39" s="112"/>
      <c r="JY39" s="112"/>
      <c r="JZ39" s="112"/>
      <c r="KA39" s="112"/>
      <c r="KB39" s="112"/>
      <c r="KC39" s="112"/>
      <c r="KD39" s="112"/>
      <c r="KE39" s="112"/>
      <c r="KF39" s="112"/>
      <c r="KG39" s="112"/>
      <c r="KH39" s="112"/>
      <c r="KI39" s="112"/>
      <c r="KJ39" s="112"/>
      <c r="KK39" s="112"/>
      <c r="KL39" s="112"/>
      <c r="KM39" s="112"/>
      <c r="KN39" s="112"/>
      <c r="KO39" s="112"/>
      <c r="KP39" s="112"/>
      <c r="KQ39" s="112"/>
      <c r="KR39" s="112"/>
      <c r="KS39" s="112"/>
      <c r="KT39" s="112"/>
      <c r="KU39" s="112"/>
      <c r="KV39" s="112"/>
      <c r="KW39" s="112"/>
      <c r="KX39" s="112"/>
      <c r="KY39" s="112"/>
      <c r="KZ39" s="112"/>
      <c r="LA39" s="112"/>
      <c r="LB39" s="112"/>
      <c r="LC39" s="112"/>
      <c r="LD39" s="112"/>
      <c r="LE39" s="112"/>
      <c r="LF39" s="112"/>
      <c r="LG39" s="112"/>
      <c r="LH39" s="112"/>
      <c r="LI39" s="112"/>
      <c r="LJ39" s="112"/>
      <c r="LK39" s="112"/>
      <c r="LL39" s="112"/>
      <c r="LM39" s="112"/>
      <c r="LN39" s="112"/>
      <c r="LO39" s="112"/>
      <c r="LP39" s="112"/>
      <c r="LQ39" s="112"/>
      <c r="LR39" s="112"/>
      <c r="LS39" s="112"/>
      <c r="LT39" s="112"/>
      <c r="LU39" s="112"/>
      <c r="LV39" s="112"/>
      <c r="LW39" s="112"/>
      <c r="LX39" s="112"/>
      <c r="LY39" s="112"/>
      <c r="LZ39" s="112"/>
      <c r="MA39" s="112"/>
      <c r="MB39" s="112"/>
      <c r="MC39" s="112"/>
      <c r="MD39" s="112"/>
      <c r="ME39" s="112"/>
      <c r="MF39" s="112"/>
      <c r="MG39" s="112"/>
      <c r="MH39" s="112"/>
      <c r="MI39" s="112"/>
      <c r="MJ39" s="112"/>
      <c r="MK39" s="112"/>
      <c r="ML39" s="112"/>
      <c r="MM39" s="112"/>
      <c r="MN39" s="112"/>
      <c r="MO39" s="112"/>
      <c r="MP39" s="112"/>
      <c r="MQ39" s="112"/>
      <c r="MR39" s="112"/>
      <c r="MS39" s="112"/>
      <c r="MT39" s="112"/>
      <c r="MU39" s="112"/>
      <c r="MV39" s="112"/>
      <c r="MW39" s="112"/>
      <c r="MX39" s="112"/>
      <c r="MY39" s="112"/>
      <c r="MZ39" s="112"/>
      <c r="NA39" s="112"/>
      <c r="NB39" s="112"/>
      <c r="NC39" s="112"/>
      <c r="ND39" s="112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2"/>
      <c r="NS39" s="112"/>
      <c r="NT39" s="112"/>
      <c r="NU39" s="112"/>
      <c r="NV39" s="112"/>
      <c r="NW39" s="112"/>
      <c r="NX39" s="112"/>
      <c r="NY39" s="112"/>
      <c r="NZ39" s="112"/>
      <c r="OA39" s="112"/>
      <c r="OB39" s="112"/>
      <c r="OC39" s="112"/>
      <c r="OD39" s="112"/>
      <c r="OE39" s="112"/>
      <c r="OF39" s="112"/>
      <c r="OG39" s="112"/>
      <c r="OH39" s="112"/>
      <c r="OI39" s="112"/>
      <c r="OJ39" s="112"/>
      <c r="OK39" s="112"/>
      <c r="OL39" s="112"/>
      <c r="OM39" s="112"/>
      <c r="ON39" s="112"/>
      <c r="OO39" s="112"/>
      <c r="OP39" s="112"/>
      <c r="OQ39" s="112"/>
      <c r="OR39" s="112"/>
      <c r="OS39" s="112"/>
      <c r="OT39" s="112"/>
      <c r="OU39" s="112"/>
      <c r="OV39" s="112"/>
      <c r="OW39" s="112"/>
      <c r="OX39" s="112"/>
      <c r="OY39" s="112"/>
      <c r="OZ39" s="112"/>
      <c r="PA39" s="112"/>
      <c r="PB39" s="112"/>
      <c r="PC39" s="112"/>
      <c r="PD39" s="112"/>
      <c r="PE39" s="112"/>
      <c r="PF39" s="112"/>
      <c r="PG39" s="112"/>
      <c r="PH39" s="112"/>
      <c r="PI39" s="112"/>
      <c r="PJ39" s="112"/>
      <c r="PK39" s="112"/>
      <c r="PL39" s="112"/>
      <c r="PM39" s="112"/>
      <c r="PN39" s="112"/>
      <c r="PO39" s="112"/>
      <c r="PP39" s="112"/>
      <c r="PQ39" s="112"/>
      <c r="PR39" s="112"/>
      <c r="PS39" s="112"/>
      <c r="PT39" s="112"/>
      <c r="PU39" s="112"/>
      <c r="PV39" s="112"/>
      <c r="PW39" s="112"/>
      <c r="PX39" s="112"/>
      <c r="PY39" s="112"/>
      <c r="PZ39" s="112"/>
      <c r="QA39" s="112"/>
      <c r="QB39" s="112"/>
      <c r="QC39" s="112"/>
      <c r="QD39" s="112"/>
      <c r="QE39" s="112"/>
      <c r="QF39" s="112"/>
      <c r="QG39" s="112"/>
      <c r="QH39" s="112"/>
      <c r="QI39" s="112"/>
      <c r="QJ39" s="112"/>
      <c r="QK39" s="112"/>
      <c r="QL39" s="112"/>
      <c r="QM39" s="112"/>
      <c r="QN39" s="112"/>
      <c r="QO39" s="112"/>
      <c r="QP39" s="112"/>
      <c r="QQ39" s="112"/>
      <c r="QR39" s="112"/>
      <c r="QS39" s="112"/>
    </row>
    <row r="41" spans="1:461" x14ac:dyDescent="0.3">
      <c r="C41" s="99"/>
      <c r="AK41" s="98"/>
      <c r="BS41" s="1"/>
      <c r="BV41" s="1"/>
    </row>
    <row r="42" spans="1:461" x14ac:dyDescent="0.3">
      <c r="BS42" s="1"/>
      <c r="BV42" s="1"/>
    </row>
    <row r="43" spans="1:461" x14ac:dyDescent="0.3">
      <c r="BS43" s="1"/>
      <c r="BV43" s="1"/>
    </row>
    <row r="44" spans="1:461" x14ac:dyDescent="0.3">
      <c r="BS44" s="1"/>
      <c r="BV44" s="1"/>
    </row>
    <row r="45" spans="1:461" x14ac:dyDescent="0.3">
      <c r="BS45" s="1"/>
      <c r="BV45" s="1"/>
    </row>
    <row r="47" spans="1:461" x14ac:dyDescent="0.3">
      <c r="BS47" s="1"/>
    </row>
    <row r="49" spans="71:71" x14ac:dyDescent="0.3">
      <c r="BS49" s="95"/>
    </row>
    <row r="50" spans="71:71" x14ac:dyDescent="0.3">
      <c r="BS50" s="1"/>
    </row>
    <row r="51" spans="71:71" x14ac:dyDescent="0.3">
      <c r="BS51" s="1"/>
    </row>
    <row r="52" spans="71:71" x14ac:dyDescent="0.3">
      <c r="BS52" s="1"/>
    </row>
  </sheetData>
  <mergeCells count="105">
    <mergeCell ref="A1:EO1"/>
    <mergeCell ref="A2:EO2"/>
    <mergeCell ref="A3:C3"/>
    <mergeCell ref="D3:EO3"/>
    <mergeCell ref="D4:EO4"/>
    <mergeCell ref="D5:EO5"/>
    <mergeCell ref="D6:EO6"/>
    <mergeCell ref="B7:E7"/>
    <mergeCell ref="G7:I7"/>
    <mergeCell ref="J7:EO7"/>
    <mergeCell ref="B8:D8"/>
    <mergeCell ref="F8:J8"/>
    <mergeCell ref="Q8:AJ8"/>
    <mergeCell ref="AY8:BR8"/>
    <mergeCell ref="BS8:BV8"/>
    <mergeCell ref="BX8:CA8"/>
    <mergeCell ref="ED13:EI13"/>
    <mergeCell ref="EJ13:EO13"/>
    <mergeCell ref="C14:C15"/>
    <mergeCell ref="D14:D15"/>
    <mergeCell ref="E14:E15"/>
    <mergeCell ref="F14:F15"/>
    <mergeCell ref="G14:G15"/>
    <mergeCell ref="CB8:EO8"/>
    <mergeCell ref="B9:D9"/>
    <mergeCell ref="B10:D10"/>
    <mergeCell ref="B11:D11"/>
    <mergeCell ref="A12:EO12"/>
    <mergeCell ref="A13:A15"/>
    <mergeCell ref="B13:B15"/>
    <mergeCell ref="C13:AI13"/>
    <mergeCell ref="AJ13:AU13"/>
    <mergeCell ref="AV13:AW14"/>
    <mergeCell ref="AI14:AI15"/>
    <mergeCell ref="AJ14:AJ15"/>
    <mergeCell ref="AK14:AK15"/>
    <mergeCell ref="AL14:AL15"/>
    <mergeCell ref="AM14:AM15"/>
    <mergeCell ref="AN14:AN15"/>
    <mergeCell ref="H14:H15"/>
    <mergeCell ref="I14:I15"/>
    <mergeCell ref="J14:J15"/>
    <mergeCell ref="K14:L14"/>
    <mergeCell ref="M14:N14"/>
    <mergeCell ref="O14:AH14"/>
    <mergeCell ref="AO14:AO15"/>
    <mergeCell ref="AP14:AP15"/>
    <mergeCell ref="AQ14:AQ15"/>
    <mergeCell ref="AR14:AR15"/>
    <mergeCell ref="AS14:AS15"/>
    <mergeCell ref="AT14:AU14"/>
    <mergeCell ref="AX13:BQ14"/>
    <mergeCell ref="BR13:BR15"/>
    <mergeCell ref="BS13:EC13"/>
    <mergeCell ref="DK14:DM14"/>
    <mergeCell ref="DN14:DP14"/>
    <mergeCell ref="DQ14:DS14"/>
    <mergeCell ref="DT14:DV14"/>
    <mergeCell ref="CM14:CO14"/>
    <mergeCell ref="CP14:CR14"/>
    <mergeCell ref="CS14:CU14"/>
    <mergeCell ref="CV14:CX14"/>
    <mergeCell ref="CY14:DA14"/>
    <mergeCell ref="DH14:DJ14"/>
    <mergeCell ref="DB14:DD14"/>
    <mergeCell ref="BW14:BZ14"/>
    <mergeCell ref="CA14:CC14"/>
    <mergeCell ref="CD14:CF14"/>
    <mergeCell ref="CG14:CI14"/>
    <mergeCell ref="EM14:EM15"/>
    <mergeCell ref="EN14:EN15"/>
    <mergeCell ref="EO14:EO15"/>
    <mergeCell ref="BS26:BS29"/>
    <mergeCell ref="BT26:BT29"/>
    <mergeCell ref="BU26:BU29"/>
    <mergeCell ref="BV26:BV29"/>
    <mergeCell ref="BW26:BW29"/>
    <mergeCell ref="BX26:BX29"/>
    <mergeCell ref="BY26:BY29"/>
    <mergeCell ref="EG14:EG15"/>
    <mergeCell ref="EH14:EH15"/>
    <mergeCell ref="EI14:EI15"/>
    <mergeCell ref="EJ14:EJ15"/>
    <mergeCell ref="EK14:EK15"/>
    <mergeCell ref="EL14:EL15"/>
    <mergeCell ref="DW14:DY14"/>
    <mergeCell ref="DZ14:EB14"/>
    <mergeCell ref="EC14:EC15"/>
    <mergeCell ref="ED14:ED15"/>
    <mergeCell ref="EE14:EE15"/>
    <mergeCell ref="EF14:EF15"/>
    <mergeCell ref="DE14:DG14"/>
    <mergeCell ref="BS14:BV14"/>
    <mergeCell ref="CJ14:CL14"/>
    <mergeCell ref="CF26:CF29"/>
    <mergeCell ref="CG26:CG29"/>
    <mergeCell ref="CH26:CH29"/>
    <mergeCell ref="CI26:CI29"/>
    <mergeCell ref="EC26:EC29"/>
    <mergeCell ref="BZ26:BZ29"/>
    <mergeCell ref="CA26:CA29"/>
    <mergeCell ref="CB26:CB29"/>
    <mergeCell ref="CC26:CC29"/>
    <mergeCell ref="CD26:CD29"/>
    <mergeCell ref="CE26:CE29"/>
  </mergeCells>
  <dataValidations count="68">
    <dataValidation type="whole" allowBlank="1" showInputMessage="1" showErrorMessage="1" sqref="B17:B19 B21:B25 B27:B39">
      <formula1>1</formula1>
      <formula2>100</formula2>
    </dataValidation>
    <dataValidation allowBlank="1" showInputMessage="1" sqref="CI17:CI18 CC17:CC18 CF17:CF18 DY16:DY18 DV16:DV18 EB16:EB18 DS16:DS18 DP17:DP18 DM17:DM18 DJ17:DJ18 DG17:DG18 DD17:DD18 DA17:DA18 CX17:CX18 CU17:CU18 CR17:CR18 CO17:CO18 CL17:CL18 CL20:CL25 CI20:CI25 CC20:CC25 BU20:BU25 CF20:CF25 DY20:DY25 DV20:DV25 EB20:EB25 DS20:DS25 DP20:DP25 DM20:DM25 DJ20:DJ25 DG20:DG25 DD20:DD25 DA20:DA25 CX20:CX25 CU20:CU25 CR20:CR25 CO20:CO25 BY20:BY25"/>
    <dataValidation type="decimal" allowBlank="1" showErrorMessage="1" sqref="L20:N22 AU20:AU21 AU23 M23:N25">
      <formula1>2000</formula1>
      <formula2>500000000</formula2>
    </dataValidation>
    <dataValidation type="custom" allowBlank="1" showInputMessage="1" showErrorMessage="1" prompt="La celda debe contener solo texto" sqref="E20:E22">
      <formula1>ISTEXT(E20)</formula1>
    </dataValidation>
    <dataValidation type="custom" allowBlank="1" showErrorMessage="1" sqref="C20:C22 AJ20:AJ21 AL24 AL20:AL21 AM23">
      <formula1>ISTEXT(C20)</formula1>
    </dataValidation>
    <dataValidation type="custom" allowBlank="1" showInputMessage="1" showErrorMessage="1" sqref="C16:C19 AJ19 AL19">
      <formula1>ISTEXT(C16)</formula1>
    </dataValidation>
    <dataValidation type="custom" allowBlank="1" showInputMessage="1" showErrorMessage="1" error="La celda debe contener solo texto" sqref="E16:E19 EF20:EH25">
      <formula1>ISTEXT(E16)</formula1>
    </dataValidation>
    <dataValidation allowBlank="1" showInputMessage="1" showErrorMessage="1" prompt="Cifras en millones de pesos" sqref="BS13:EC13"/>
    <dataValidation allowBlank="1" showInputMessage="1" showErrorMessage="1" prompt="Período que tomará lograr el resultado o producto." sqref="M14:N14 AV13"/>
    <dataValidation allowBlank="1" showInputMessage="1" showErrorMessage="1" prompt="Formato DD/MM/AAAA_x000a_Escriba la fecha de finalización de ejecución del resultado._x000a__x000a_" sqref="N15"/>
    <dataValidation allowBlank="1" showInputMessage="1" showErrorMessage="1" prompt="Formato DD/MM/AAAA_x000a_Escriba la fecha de inicio de ejecución del resultado._x000a_" sqref="M15"/>
    <dataValidation allowBlank="1" showInputMessage="1" showErrorMessage="1" prompt="Si corresponde a un indicador del PDD, identifique el código de la meta el cual se encuentra en el listado de indicadores del plan que se encuentra en la caja de herramientas._x000a__x000a_" sqref="AS14:AS15 J14:J15"/>
    <dataValidation allowBlank="1" showInputMessage="1" showErrorMessage="1" prompt="Si la fuente de financiación es inversión, identifique el código del proyecto." sqref="BV15 BZ15"/>
    <dataValidation allowBlank="1" showInputMessage="1" showErrorMessage="1" prompt="Identifique la fuente de financiación (Funcionamiento, Inversión, Cooperaciòn, Crédito, etc. )" sqref="BU15 BY15 CC15 CF15 CI15 CL15 CO15 CR15 CU15 CX15 DA15 DD15 DG15 DJ15 DM15 DP15 DS15 DV15 DY15 EB15"/>
    <dataValidation type="list" allowBlank="1" showInputMessage="1" showErrorMessage="1" sqref="BX8:CA11 DZ8:DZ11 DW8:DW11 DT8:DT11 DQ8:DQ11 DN8:DN11 DK8:DK11 DH8:DH11 DE8:DE11 DB8:DB11 CY8:CY11 CV8:CV11 CS8:CS11 CP8:CP11 CM8:CM11 CJ8:CJ11 CG8:CG11 CD8:CD11">
      <formula1>INDIRECT($AY$8)</formula1>
    </dataValidation>
    <dataValidation type="list" allowBlank="1" showInputMessage="1" showErrorMessage="1" sqref="F8:L11">
      <formula1>INDIRECT($B$8)</formula1>
    </dataValidation>
    <dataValidation type="list" allowBlank="1" showInputMessage="1" showErrorMessage="1" sqref="G7:I7">
      <formula1>INDIRECT($B$7)</formula1>
    </dataValidation>
    <dataValidation allowBlank="1" showInputMessage="1" showErrorMessage="1" prompt="Determine si el indicador responde a un enfoque (Derechos Humanos, Género, Diferencial, Poblacional, Ambiental y Territorial). Si responde a más de enfoque separelos por ;" sqref="G14:G15"/>
    <dataValidation allowBlank="1" showInputMessage="1" showErrorMessage="1" prompt="Identifique la meta ODS a que le apunta el indicador de producto. Seleccione de la lista desplegable." sqref="AO14:AO15"/>
    <dataValidation allowBlank="1" showInputMessage="1" showErrorMessage="1" prompt="Identifique el ODS a que le apunta el indicador de producto. Seleccione de la lista desplegable." sqref="AN14:AN15"/>
    <dataValidation type="custom" allowBlank="1" showInputMessage="1" showErrorMessage="1" prompt="Escriba el Objetivo general de la política pública." sqref="A12">
      <formula1>ISTEXT(A12)</formula1>
    </dataValidation>
    <dataValidation allowBlank="1" showInputMessage="1" showErrorMessage="1" prompt="Determine si el indicador responde a un enfoque (Derechos Humanos, Género, Diferencial, Poblacional, Ambiental y Territorial). Si responde a más de enfoque separelos por (;)" sqref="AP14:AP15"/>
    <dataValidation allowBlank="1" showInputMessage="1" showErrorMessage="1" prompt="Escriba los correos electrónicos de las personas corresponsables de contacto relacionadas en la columna anterior." sqref="EO14:EO15"/>
    <dataValidation allowBlank="1" showInputMessage="1" showErrorMessage="1" prompt="Escriba el teléfono de contacto de las personas responsables de la ejecución del producto, separados por ;." sqref="EN14:EN15"/>
    <dataValidation allowBlank="1" showInputMessage="1" showErrorMessage="1" prompt="Escriba el nombre completo de la persona corresponsable de la ejecución del producto, separados por ;." sqref="EM14:EM15"/>
    <dataValidation allowBlank="1" showInputMessage="1" showErrorMessage="1" prompt="Escriba la Dirección, Subdirección, Grupo o Unidad corresponsables de la ejecución del producto._x000a_Utilice nombres completos no abreviaciones." sqref="EL14:EL15"/>
    <dataValidation allowBlank="1" showInputMessage="1" showErrorMessage="1" prompt="Indique las entidades que son corresponsables con el cumplimiento del producto (indicador), separándolas con un ;" sqref="EK14:EK15"/>
    <dataValidation allowBlank="1" showInputMessage="1" showErrorMessage="1" prompt="Indique los sectores separados por ; que son corresponsables en el cumplimiento del producto (indicador)" sqref="EJ14:EJ15"/>
    <dataValidation allowBlank="1" showInputMessage="1" showErrorMessage="1" prompt="Totalice la meta de producto a alcanzar al final de la vigencia de la política pública. Tenga en cuenta el tipo de anualización determinado." sqref="BR13:BR15"/>
    <dataValidation allowBlank="1" showInputMessage="1" showErrorMessage="1" prompt="Cifras en millones de pesos. Corresponde al valor con el que se cuenta y se asigna a la implementación de la acción. _x000a_No necesariamente corresponderá al costo." sqref="BT15"/>
    <dataValidation allowBlank="1" showInputMessage="1" showErrorMessage="1" prompt="Cifras en millones de pesos. Corresponde al valor de implementar la acción._x000a_Cifras en millones de pesos." sqref="BS15 BW15 CA15 CD15 CG15 CJ15 CM15 CP15 CS15 CV15 CY15 DB15 DE15 DH15 DK15 DN15 DQ15 DT15 DW15 DZ15"/>
    <dataValidation allowBlank="1" showInputMessage="1" showErrorMessage="1" prompt="Revisar si este indicador corresponde a un indicador del PDD. Tomarlo del listado de indicadores del plan que se encuentra en la caja de herramientas._x000a__x000a_" sqref="I14:I15 AR14:AR15"/>
    <dataValidation allowBlank="1" showInputMessage="1" showErrorMessage="1" prompt="Seleccione de la lista desplegable._x000a_Fórmula a través de la cual se acumulan los avances, de tal forma que sea posible determinar el avance del indicador. _x000a__x000a_" sqref="AQ14:AQ15 H14:H15"/>
    <dataValidation allowBlank="1" showInputMessage="1" showErrorMessage="1" prompt="Aplica para documentos de política aprobados por el CONPES D.C." sqref="A3:C3"/>
    <dataValidation allowBlank="1" showInputMessage="1" showErrorMessage="1" prompt="Defina el Producto que quiere alcanzar a través de la medición." sqref="AJ14:AJ15"/>
    <dataValidation allowBlank="1" showInputMessage="1" showErrorMessage="1" prompt="Defina el Resultado que quiere alcanzar a través de la medición." sqref="C14:C15"/>
    <dataValidation allowBlank="1" showInputMessage="1" showErrorMessage="1" prompt="Es la interpretación cuantitativa del objetivo de la intervención pública. _x000a_Escriba el valor de la meta para cada vigencia de forma acumulada._x000a_Elimine o adicione columnas de acuerdo al tiempo de ejecución de la política pública." sqref="O14"/>
    <dataValidation type="date" allowBlank="1" showInputMessage="1" showErrorMessage="1" sqref="B4:C6">
      <formula1>36526</formula1>
      <formula2>55153</formula2>
    </dataValidation>
    <dataValidation allowBlank="1" showInputMessage="1" showErrorMessage="1" prompt="Seleccione de la lista desplegable la entidad líder de la política pública." sqref="F7"/>
    <dataValidation allowBlank="1" showInputMessage="1" showErrorMessage="1" prompt="Seleccione de la lista desplegable el sector líder de la política pública._x000a_" sqref="A7"/>
    <dataValidation allowBlank="1" showInputMessage="1" showErrorMessage="1" prompt="Seleccione de la lista desplegable la entidad al que corresponde el documento CONPES D.C." sqref="AM8:AO11 BW8:BW11 E8:E11"/>
    <dataValidation allowBlank="1" showInputMessage="1" showErrorMessage="1" prompt="Seleccione de la lista. Identifique los sectores corresponsables, utilice una columna para cada sector con su respectiva entidad." sqref="O8:P11 AW8:AW11 A8:A11"/>
    <dataValidation allowBlank="1" showInputMessage="1" showErrorMessage="1" prompt="Formato DD/MM/AAAA_x000a_Reportar los avances de las acciones de la política y el cumplimiento de sus objetivos, de acuerdo a los cortes establecidos por el CONPES, diciembre y junio de cada año." sqref="A6"/>
    <dataValidation allowBlank="1" showInputMessage="1" showErrorMessage="1" prompt="Formato DD/MM/AAAA._x000a_Esta casilla se utiliza en caso de modificación del plan de acción. Difiere de la casilla Fecha de corte de seguimiento." sqref="A5"/>
    <dataValidation allowBlank="1" showInputMessage="1" showErrorMessage="1" prompt="Formato DD/MM/AAAA._x000a_Si es política pública vigente coloque la fecha de aprobación del acto administrativo._x000a_En caso que sean documentos CONPES D.C., la Secretaría Técnica coloca la fecha de aprobación." sqref="A4"/>
    <dataValidation allowBlank="1" showInputMessage="1" showErrorMessage="1" prompt="Escriba el nombre de la Política Pública._x000a_Use mayúscula sostenida." sqref="A2"/>
    <dataValidation allowBlank="1" showInputMessage="1" showErrorMessage="1" prompt="Escriba el numero telefónico, número de extensión, correo electrónico de la persona de contacto relacionada en la columna anterior." sqref="EI14:EI15"/>
    <dataValidation allowBlank="1" showInputMessage="1" showErrorMessage="1" prompt="Escriba el nombre completo de la persona responsable de la ejecución del producto." sqref="EG14:EH15"/>
    <dataValidation allowBlank="1" showInputMessage="1" showErrorMessage="1" prompt="Escriba la Dirección, Subdirección, Grupo o Unidad responsable de la ejecución del producto o acción._x000a_Utilice nombres completos." sqref="EF14:EF15"/>
    <dataValidation allowBlank="1" showInputMessage="1" showErrorMessage="1" prompt="Seleccione de la lista desplegable, la entidad responsable de la ejecución del producto o acción." sqref="ED14:EE15"/>
    <dataValidation allowBlank="1" showInputMessage="1" showErrorMessage="1" prompt="Suma de los costos de cada vigencia durante la ejecución de la política pública." sqref="EC14:EC15"/>
    <dataValidation allowBlank="1" showInputMessage="1" showErrorMessage="1" prompt="Cifras en millones de pesos.  Corresponde al valor con el que se cuenta y se asigna a la implementación de la acción. _x000a_No necesariamente corresponderá al costo." sqref="BX15 CB15 CE15 CH15 CK15 CN15 CQ15 CT15 CW15 CZ15 DC15 DF15 DI15 DL15 DO15 DR15 DU15 DX15 EA15"/>
    <dataValidation allowBlank="1" showInputMessage="1" showErrorMessage="1" prompt="Formato DD/MM/AAAA_x000a_Escriba la fecha de finalización de ejecución del producto._x000a__x000a_" sqref="AW15"/>
    <dataValidation allowBlank="1" showInputMessage="1" showErrorMessage="1" prompt="Formato DD/MM/AAAA_x000a_Escriba la fecha de inicio de ejecución del producto._x000a_" sqref="AV15"/>
    <dataValidation allowBlank="1" showInputMessage="1" showErrorMessage="1" prompt="Escriba el nombre del indicador. _x000a_Debe evidenciar con precisión la propiedad a medir, y debe guardar coherencia con la fórmula._x000a_Solo se puede tener un indicador por producto o acción." sqref="AL14:AL15"/>
    <dataValidation allowBlank="1" showInputMessage="1" showErrorMessage="1" prompt="Totalice la meta de resultado a alcanzar al final de la vigencia de la política pública. Tenga en cuenta el tipo de anualización determinado." sqref="AI14:AI15"/>
    <dataValidation allowBlank="1" showInputMessage="1" showErrorMessage="1" prompt="Escriba el valor de la meta para cada vigencia de forma acumulada._x000a__x000a_Elimine o adicione columnas de acuerdo al tiempo de ejecución de la política pública._x000a__x000a_Tenga en cuenta las fechas de inicio y finalización." sqref="AX13"/>
    <dataValidation allowBlank="1" showInputMessage="1" showErrorMessage="1" prompt="Marco de referencia cuantitativo de la situación actual que se pretende modificar._x000a_Debe estar expresada en la misma unidad de medida de la meta. Todos los indicadores que se van a medir deben tener línea base." sqref="AT14:AU14 K14:L14"/>
    <dataValidation allowBlank="1" showInputMessage="1" showErrorMessage="1" prompt="La ponderación de cada indicador estará definida de acuerdo a su nivel de importancia para el cumplimiento del objetivo general y como sumatoria de la ponderación otorgada a los indicadores de producto." sqref="D14:D15"/>
    <dataValidation allowBlank="1" showInputMessage="1" showErrorMessage="1" prompt="Escriba la fórmula de cálculo del indicador. _x000a_Variables usadas para la medición del indicador, debe ser explicita la unidad de medida." sqref="F14:F15 AM14:AM15"/>
    <dataValidation allowBlank="1" showInputMessage="1" showErrorMessage="1" prompt="Escriba el nombre del indicador. _x000a_Debe evidenciar con precisión la propiedad a medir, y debe guardar coherencia con la fórmula de cálculo._x000a_Se pueden establecer más de un indicador de resultado." sqref="E14:E15"/>
    <dataValidation allowBlank="1" showInputMessage="1" showErrorMessage="1" prompt="Defina la ponderación de cada objetivo de acuerdo a su nivel de importancia para el cumplimiento del objetivo general._x000a_Esta ponderación debe ser la sumatoria de la importancia relativa de los indicadores de resultado." sqref="B13:B15"/>
    <dataValidation allowBlank="1" showInputMessage="1" showErrorMessage="1" prompt="Escriba los objetivos específicos de la política._x000a__x000a_Tenga en cuenta que estos objetivos están ligados a las estrategias, ejes temáticos o líneas de acción definidos en la estructura programática de la política." sqref="A13:A15"/>
    <dataValidation type="list" allowBlank="1" showInputMessage="1" showErrorMessage="1" prompt="Seleccione de la lista desplegable la entidad al que corresponde el documento CONPES D.C." sqref="AP8:AP11">
      <formula1>INDIRECT($Q$8)</formula1>
    </dataValidation>
    <dataValidation type="list" allowBlank="1" showInputMessage="1" showErrorMessage="1" sqref="EE20:EE25 EK16:EK39">
      <formula1>INDIRECT(ED16)</formula1>
    </dataValidation>
    <dataValidation type="list" allowBlank="1" showInputMessage="1" showErrorMessage="1" sqref="AY8:BR11 Q8:AJ11">
      <formula1>$I$4:$I$20</formula1>
    </dataValidation>
    <dataValidation type="custom" allowBlank="1" showInputMessage="1" showErrorMessage="1" error="La celda es de solo texto" sqref="A16:A25">
      <formula1>ISTEXT(A16)</formula1>
    </dataValidation>
    <dataValidation type="list" allowBlank="1" showInputMessage="1" showErrorMessage="1" sqref="AO17:AO25">
      <formula1>INDIRECT(#REF!)</formula1>
    </dataValidation>
  </dataValidations>
  <hyperlinks>
    <hyperlink ref="EI19" r:id="rId1"/>
    <hyperlink ref="EI16" r:id="rId2"/>
    <hyperlink ref="EI17" r:id="rId3"/>
    <hyperlink ref="EI18" r:id="rId4"/>
    <hyperlink ref="EG26" r:id="rId5" display="smartinezm@alcaldiabogota.gov.co"/>
    <hyperlink ref="EI26" r:id="rId6"/>
    <hyperlink ref="EI39" r:id="rId7"/>
    <hyperlink ref="EG27" r:id="rId8" display="smartinezm@alcaldiabogota.gov.co"/>
    <hyperlink ref="EG28" r:id="rId9" display="smartinezm@alcaldiabogota.gov.co"/>
    <hyperlink ref="EG29" r:id="rId10" display="smartinezm@alcaldiabogota.gov.co"/>
    <hyperlink ref="EI27" r:id="rId11"/>
    <hyperlink ref="EI28" r:id="rId12"/>
    <hyperlink ref="EI29" r:id="rId13"/>
  </hyperlinks>
  <pageMargins left="0.7" right="0.7" top="0.75" bottom="0.75" header="0.3" footer="0.3"/>
  <pageSetup paperSize="9" orientation="portrait" horizontalDpi="1200" verticalDpi="1200" r:id="rId1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Desplegables!#REF!</xm:f>
          </x14:formula1>
          <xm:sqref>B7:E7 B8:B11 C8:D8 AN17:AN29 EJ16:EJ39 ED16:ED25 AN31:AN33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5"/>
  <sheetViews>
    <sheetView topLeftCell="F94" zoomScale="90" zoomScaleNormal="90" workbookViewId="0">
      <selection activeCell="M107" sqref="M107"/>
    </sheetView>
  </sheetViews>
  <sheetFormatPr baseColWidth="10" defaultRowHeight="15" x14ac:dyDescent="0.25"/>
  <cols>
    <col min="2" max="2" width="21.5703125" customWidth="1"/>
    <col min="3" max="3" width="11.42578125" customWidth="1"/>
    <col min="5" max="5" width="36.7109375" customWidth="1"/>
    <col min="6" max="6" width="32.7109375" customWidth="1"/>
    <col min="7" max="7" width="28.85546875" customWidth="1"/>
    <col min="11" max="11" width="13.28515625" customWidth="1"/>
    <col min="12" max="12" width="38.28515625" customWidth="1"/>
    <col min="13" max="13" width="31.42578125" customWidth="1"/>
  </cols>
  <sheetData>
    <row r="1" spans="2:9" x14ac:dyDescent="0.25">
      <c r="B1" s="79" t="s">
        <v>215</v>
      </c>
    </row>
    <row r="2" spans="2:9" x14ac:dyDescent="0.25">
      <c r="B2" t="s">
        <v>216</v>
      </c>
    </row>
    <row r="3" spans="2:9" x14ac:dyDescent="0.25">
      <c r="B3" t="s">
        <v>217</v>
      </c>
      <c r="E3" s="80" t="s">
        <v>218</v>
      </c>
      <c r="F3" s="81" t="s">
        <v>219</v>
      </c>
      <c r="I3" s="80" t="s">
        <v>218</v>
      </c>
    </row>
    <row r="4" spans="2:9" x14ac:dyDescent="0.25">
      <c r="B4" t="s">
        <v>80</v>
      </c>
      <c r="E4" s="82" t="s">
        <v>220</v>
      </c>
      <c r="F4" s="82" t="s">
        <v>168</v>
      </c>
      <c r="I4" s="82" t="s">
        <v>220</v>
      </c>
    </row>
    <row r="5" spans="2:9" x14ac:dyDescent="0.25">
      <c r="B5" t="s">
        <v>221</v>
      </c>
      <c r="E5" s="82" t="s">
        <v>220</v>
      </c>
      <c r="F5" s="82" t="s">
        <v>222</v>
      </c>
      <c r="I5" s="82" t="s">
        <v>223</v>
      </c>
    </row>
    <row r="6" spans="2:9" x14ac:dyDescent="0.25">
      <c r="B6" t="s">
        <v>151</v>
      </c>
      <c r="E6" s="82" t="s">
        <v>223</v>
      </c>
      <c r="F6" s="82" t="s">
        <v>224</v>
      </c>
      <c r="I6" s="82" t="s">
        <v>225</v>
      </c>
    </row>
    <row r="7" spans="2:9" x14ac:dyDescent="0.25">
      <c r="B7" t="s">
        <v>226</v>
      </c>
      <c r="E7" s="82" t="s">
        <v>223</v>
      </c>
      <c r="F7" s="82" t="s">
        <v>227</v>
      </c>
      <c r="I7" s="82" t="s">
        <v>228</v>
      </c>
    </row>
    <row r="8" spans="2:9" x14ac:dyDescent="0.25">
      <c r="B8" s="79" t="s">
        <v>229</v>
      </c>
      <c r="E8" s="82" t="s">
        <v>223</v>
      </c>
      <c r="F8" s="82" t="s">
        <v>230</v>
      </c>
      <c r="I8" s="82" t="s">
        <v>231</v>
      </c>
    </row>
    <row r="9" spans="2:9" x14ac:dyDescent="0.25">
      <c r="B9" t="s">
        <v>97</v>
      </c>
      <c r="E9" s="82" t="s">
        <v>225</v>
      </c>
      <c r="F9" s="82" t="s">
        <v>232</v>
      </c>
      <c r="I9" s="82" t="s">
        <v>155</v>
      </c>
    </row>
    <row r="10" spans="2:9" x14ac:dyDescent="0.25">
      <c r="B10" t="s">
        <v>114</v>
      </c>
      <c r="E10" s="82" t="s">
        <v>225</v>
      </c>
      <c r="F10" s="82" t="s">
        <v>233</v>
      </c>
      <c r="I10" s="82" t="s">
        <v>119</v>
      </c>
    </row>
    <row r="11" spans="2:9" x14ac:dyDescent="0.25">
      <c r="B11" t="s">
        <v>86</v>
      </c>
      <c r="E11" s="82" t="s">
        <v>228</v>
      </c>
      <c r="F11" s="82" t="s">
        <v>234</v>
      </c>
      <c r="I11" s="82" t="s">
        <v>235</v>
      </c>
    </row>
    <row r="12" spans="2:9" x14ac:dyDescent="0.25">
      <c r="B12" t="s">
        <v>81</v>
      </c>
      <c r="E12" s="82" t="s">
        <v>231</v>
      </c>
      <c r="F12" s="82" t="s">
        <v>236</v>
      </c>
      <c r="I12" s="82" t="s">
        <v>197</v>
      </c>
    </row>
    <row r="13" spans="2:9" x14ac:dyDescent="0.25">
      <c r="E13" s="82" t="s">
        <v>231</v>
      </c>
      <c r="F13" s="82" t="s">
        <v>237</v>
      </c>
      <c r="I13" s="82" t="s">
        <v>238</v>
      </c>
    </row>
    <row r="14" spans="2:9" x14ac:dyDescent="0.25">
      <c r="E14" s="82" t="s">
        <v>231</v>
      </c>
      <c r="F14" s="82" t="s">
        <v>239</v>
      </c>
      <c r="I14" s="82" t="s">
        <v>240</v>
      </c>
    </row>
    <row r="15" spans="2:9" x14ac:dyDescent="0.25">
      <c r="E15" s="82" t="s">
        <v>231</v>
      </c>
      <c r="F15" s="82" t="s">
        <v>241</v>
      </c>
      <c r="I15" s="82" t="s">
        <v>242</v>
      </c>
    </row>
    <row r="16" spans="2:9" x14ac:dyDescent="0.25">
      <c r="E16" s="82" t="s">
        <v>155</v>
      </c>
      <c r="F16" s="82" t="s">
        <v>156</v>
      </c>
      <c r="I16" s="82" t="s">
        <v>243</v>
      </c>
    </row>
    <row r="17" spans="1:12" x14ac:dyDescent="0.25">
      <c r="E17" s="82" t="s">
        <v>119</v>
      </c>
      <c r="F17" s="82" t="s">
        <v>120</v>
      </c>
      <c r="I17" s="82" t="s">
        <v>244</v>
      </c>
    </row>
    <row r="18" spans="1:12" x14ac:dyDescent="0.25">
      <c r="E18" s="82" t="s">
        <v>119</v>
      </c>
      <c r="F18" s="82" t="s">
        <v>245</v>
      </c>
      <c r="I18" s="82" t="s">
        <v>246</v>
      </c>
    </row>
    <row r="19" spans="1:12" x14ac:dyDescent="0.25">
      <c r="E19" s="82" t="s">
        <v>119</v>
      </c>
      <c r="F19" s="82" t="s">
        <v>247</v>
      </c>
    </row>
    <row r="20" spans="1:12" x14ac:dyDescent="0.25">
      <c r="E20" s="82" t="s">
        <v>119</v>
      </c>
      <c r="F20" s="82" t="s">
        <v>248</v>
      </c>
    </row>
    <row r="21" spans="1:12" x14ac:dyDescent="0.25">
      <c r="A21" s="79"/>
      <c r="E21" s="82" t="s">
        <v>235</v>
      </c>
      <c r="F21" s="82" t="s">
        <v>249</v>
      </c>
    </row>
    <row r="22" spans="1:12" x14ac:dyDescent="0.25">
      <c r="A22" s="79"/>
      <c r="E22" s="82" t="s">
        <v>235</v>
      </c>
      <c r="F22" s="82" t="s">
        <v>250</v>
      </c>
    </row>
    <row r="23" spans="1:12" x14ac:dyDescent="0.25">
      <c r="E23" s="82" t="s">
        <v>235</v>
      </c>
      <c r="F23" s="82" t="s">
        <v>251</v>
      </c>
      <c r="L23" s="79" t="s">
        <v>38</v>
      </c>
    </row>
    <row r="24" spans="1:12" x14ac:dyDescent="0.25">
      <c r="E24" s="82" t="s">
        <v>197</v>
      </c>
      <c r="F24" s="82" t="s">
        <v>252</v>
      </c>
      <c r="L24" t="s">
        <v>253</v>
      </c>
    </row>
    <row r="25" spans="1:12" x14ac:dyDescent="0.25">
      <c r="E25" s="82" t="s">
        <v>197</v>
      </c>
      <c r="F25" s="82" t="s">
        <v>254</v>
      </c>
      <c r="L25" t="s">
        <v>255</v>
      </c>
    </row>
    <row r="26" spans="1:12" x14ac:dyDescent="0.25">
      <c r="E26" s="82" t="s">
        <v>197</v>
      </c>
      <c r="F26" s="82" t="s">
        <v>256</v>
      </c>
      <c r="L26" t="s">
        <v>257</v>
      </c>
    </row>
    <row r="27" spans="1:12" x14ac:dyDescent="0.25">
      <c r="E27" s="82" t="s">
        <v>238</v>
      </c>
      <c r="F27" s="82" t="s">
        <v>258</v>
      </c>
      <c r="L27" t="s">
        <v>259</v>
      </c>
    </row>
    <row r="28" spans="1:12" x14ac:dyDescent="0.25">
      <c r="E28" s="82" t="s">
        <v>238</v>
      </c>
      <c r="F28" s="82" t="s">
        <v>260</v>
      </c>
      <c r="L28" t="s">
        <v>261</v>
      </c>
    </row>
    <row r="29" spans="1:12" x14ac:dyDescent="0.25">
      <c r="E29" s="82" t="s">
        <v>240</v>
      </c>
      <c r="F29" s="82" t="s">
        <v>262</v>
      </c>
      <c r="L29" t="s">
        <v>263</v>
      </c>
    </row>
    <row r="30" spans="1:12" x14ac:dyDescent="0.25">
      <c r="E30" s="82" t="s">
        <v>240</v>
      </c>
      <c r="F30" s="82" t="s">
        <v>264</v>
      </c>
      <c r="L30" t="s">
        <v>265</v>
      </c>
    </row>
    <row r="31" spans="1:12" x14ac:dyDescent="0.25">
      <c r="E31" s="82" t="s">
        <v>240</v>
      </c>
      <c r="F31" s="82" t="s">
        <v>266</v>
      </c>
      <c r="L31" t="s">
        <v>267</v>
      </c>
    </row>
    <row r="32" spans="1:12" x14ac:dyDescent="0.25">
      <c r="E32" s="82" t="s">
        <v>240</v>
      </c>
      <c r="F32" s="82" t="s">
        <v>268</v>
      </c>
      <c r="L32" t="s">
        <v>269</v>
      </c>
    </row>
    <row r="33" spans="2:12" x14ac:dyDescent="0.25">
      <c r="E33" s="82" t="s">
        <v>240</v>
      </c>
      <c r="F33" s="82" t="s">
        <v>270</v>
      </c>
      <c r="L33" t="s">
        <v>271</v>
      </c>
    </row>
    <row r="34" spans="2:12" x14ac:dyDescent="0.25">
      <c r="B34" s="79" t="s">
        <v>272</v>
      </c>
      <c r="E34" s="82" t="s">
        <v>240</v>
      </c>
      <c r="F34" s="82" t="s">
        <v>273</v>
      </c>
      <c r="L34" t="s">
        <v>274</v>
      </c>
    </row>
    <row r="35" spans="2:12" x14ac:dyDescent="0.25">
      <c r="B35" t="s">
        <v>275</v>
      </c>
      <c r="E35" s="82" t="s">
        <v>240</v>
      </c>
      <c r="F35" s="82" t="s">
        <v>276</v>
      </c>
      <c r="L35" t="s">
        <v>277</v>
      </c>
    </row>
    <row r="36" spans="2:12" x14ac:dyDescent="0.25">
      <c r="B36" t="s">
        <v>87</v>
      </c>
      <c r="E36" s="82" t="s">
        <v>242</v>
      </c>
      <c r="F36" s="82" t="s">
        <v>278</v>
      </c>
      <c r="L36" t="s">
        <v>279</v>
      </c>
    </row>
    <row r="37" spans="2:12" x14ac:dyDescent="0.25">
      <c r="B37" t="s">
        <v>280</v>
      </c>
      <c r="E37" s="82" t="s">
        <v>242</v>
      </c>
      <c r="F37" s="82" t="s">
        <v>281</v>
      </c>
      <c r="L37" t="s">
        <v>282</v>
      </c>
    </row>
    <row r="38" spans="2:12" x14ac:dyDescent="0.25">
      <c r="B38" t="s">
        <v>283</v>
      </c>
      <c r="E38" s="82" t="s">
        <v>242</v>
      </c>
      <c r="F38" s="82" t="s">
        <v>284</v>
      </c>
      <c r="L38" t="s">
        <v>285</v>
      </c>
    </row>
    <row r="39" spans="2:12" x14ac:dyDescent="0.25">
      <c r="E39" s="82" t="s">
        <v>242</v>
      </c>
      <c r="F39" s="82" t="s">
        <v>286</v>
      </c>
      <c r="L39" t="s">
        <v>287</v>
      </c>
    </row>
    <row r="40" spans="2:12" x14ac:dyDescent="0.25">
      <c r="E40" s="82" t="s">
        <v>243</v>
      </c>
      <c r="F40" s="82" t="s">
        <v>288</v>
      </c>
    </row>
    <row r="41" spans="2:12" x14ac:dyDescent="0.25">
      <c r="E41" s="82" t="s">
        <v>243</v>
      </c>
      <c r="F41" s="82" t="s">
        <v>289</v>
      </c>
    </row>
    <row r="42" spans="2:12" x14ac:dyDescent="0.25">
      <c r="E42" s="82" t="s">
        <v>243</v>
      </c>
      <c r="F42" s="83" t="s">
        <v>290</v>
      </c>
    </row>
    <row r="43" spans="2:12" x14ac:dyDescent="0.25">
      <c r="E43" s="82" t="s">
        <v>243</v>
      </c>
      <c r="F43" s="82" t="s">
        <v>291</v>
      </c>
    </row>
    <row r="44" spans="2:12" x14ac:dyDescent="0.25">
      <c r="B44" s="79" t="s">
        <v>292</v>
      </c>
      <c r="E44" s="82" t="s">
        <v>243</v>
      </c>
      <c r="F44" s="82" t="s">
        <v>293</v>
      </c>
    </row>
    <row r="45" spans="2:12" x14ac:dyDescent="0.25">
      <c r="B45" t="s">
        <v>294</v>
      </c>
      <c r="E45" s="82" t="s">
        <v>243</v>
      </c>
      <c r="F45" s="82" t="s">
        <v>295</v>
      </c>
    </row>
    <row r="46" spans="2:12" x14ac:dyDescent="0.25">
      <c r="B46" t="s">
        <v>296</v>
      </c>
      <c r="E46" s="82" t="s">
        <v>244</v>
      </c>
      <c r="F46" s="82" t="s">
        <v>297</v>
      </c>
    </row>
    <row r="47" spans="2:12" x14ac:dyDescent="0.25">
      <c r="E47" s="82" t="s">
        <v>244</v>
      </c>
      <c r="F47" s="82" t="s">
        <v>298</v>
      </c>
    </row>
    <row r="48" spans="2:12" x14ac:dyDescent="0.25">
      <c r="E48" s="82" t="s">
        <v>244</v>
      </c>
      <c r="F48" s="82" t="s">
        <v>299</v>
      </c>
    </row>
    <row r="49" spans="2:13" x14ac:dyDescent="0.25">
      <c r="B49" s="79" t="s">
        <v>300</v>
      </c>
      <c r="E49" s="82" t="s">
        <v>244</v>
      </c>
      <c r="F49" s="82" t="s">
        <v>301</v>
      </c>
    </row>
    <row r="50" spans="2:13" x14ac:dyDescent="0.25">
      <c r="B50" t="s">
        <v>302</v>
      </c>
      <c r="E50" s="82" t="s">
        <v>244</v>
      </c>
      <c r="F50" s="82" t="s">
        <v>303</v>
      </c>
    </row>
    <row r="51" spans="2:13" x14ac:dyDescent="0.25">
      <c r="B51" t="s">
        <v>304</v>
      </c>
      <c r="E51" s="82" t="s">
        <v>244</v>
      </c>
      <c r="F51" s="82" t="s">
        <v>305</v>
      </c>
    </row>
    <row r="52" spans="2:13" x14ac:dyDescent="0.25">
      <c r="B52" t="s">
        <v>306</v>
      </c>
      <c r="E52" s="82" t="s">
        <v>244</v>
      </c>
      <c r="F52" s="82" t="s">
        <v>307</v>
      </c>
    </row>
    <row r="53" spans="2:13" x14ac:dyDescent="0.25">
      <c r="E53" s="82" t="s">
        <v>246</v>
      </c>
      <c r="F53" s="82" t="s">
        <v>308</v>
      </c>
    </row>
    <row r="54" spans="2:13" x14ac:dyDescent="0.25">
      <c r="L54" s="79" t="s">
        <v>38</v>
      </c>
      <c r="M54" s="79" t="s">
        <v>309</v>
      </c>
    </row>
    <row r="55" spans="2:13" x14ac:dyDescent="0.25">
      <c r="L55" t="s">
        <v>253</v>
      </c>
      <c r="M55" s="84" t="s">
        <v>310</v>
      </c>
    </row>
    <row r="56" spans="2:13" x14ac:dyDescent="0.25">
      <c r="L56" t="s">
        <v>253</v>
      </c>
      <c r="M56" s="84" t="s">
        <v>311</v>
      </c>
    </row>
    <row r="57" spans="2:13" x14ac:dyDescent="0.25">
      <c r="L57" t="s">
        <v>253</v>
      </c>
      <c r="M57" s="84" t="s">
        <v>312</v>
      </c>
    </row>
    <row r="58" spans="2:13" x14ac:dyDescent="0.25">
      <c r="L58" t="s">
        <v>253</v>
      </c>
      <c r="M58" s="84" t="s">
        <v>313</v>
      </c>
    </row>
    <row r="59" spans="2:13" x14ac:dyDescent="0.25">
      <c r="L59" t="s">
        <v>253</v>
      </c>
      <c r="M59" s="84" t="s">
        <v>314</v>
      </c>
    </row>
    <row r="60" spans="2:13" x14ac:dyDescent="0.25">
      <c r="L60" t="s">
        <v>255</v>
      </c>
      <c r="M60" s="85" t="s">
        <v>315</v>
      </c>
    </row>
    <row r="61" spans="2:13" x14ac:dyDescent="0.25">
      <c r="L61" t="s">
        <v>255</v>
      </c>
      <c r="M61" s="85" t="s">
        <v>316</v>
      </c>
    </row>
    <row r="62" spans="2:13" x14ac:dyDescent="0.25">
      <c r="L62" t="s">
        <v>257</v>
      </c>
      <c r="M62" s="86" t="s">
        <v>317</v>
      </c>
    </row>
    <row r="63" spans="2:13" x14ac:dyDescent="0.25">
      <c r="L63" t="s">
        <v>257</v>
      </c>
      <c r="M63" s="86" t="s">
        <v>318</v>
      </c>
    </row>
    <row r="64" spans="2:13" x14ac:dyDescent="0.25">
      <c r="L64" t="s">
        <v>257</v>
      </c>
      <c r="M64" s="86" t="s">
        <v>319</v>
      </c>
    </row>
    <row r="65" spans="12:13" x14ac:dyDescent="0.25">
      <c r="L65" t="s">
        <v>257</v>
      </c>
      <c r="M65" s="86" t="s">
        <v>320</v>
      </c>
    </row>
    <row r="66" spans="12:13" x14ac:dyDescent="0.25">
      <c r="L66" t="s">
        <v>257</v>
      </c>
      <c r="M66" s="86" t="s">
        <v>321</v>
      </c>
    </row>
    <row r="67" spans="12:13" x14ac:dyDescent="0.25">
      <c r="L67" t="s">
        <v>257</v>
      </c>
      <c r="M67" s="86" t="s">
        <v>322</v>
      </c>
    </row>
    <row r="68" spans="12:13" x14ac:dyDescent="0.25">
      <c r="L68" t="s">
        <v>257</v>
      </c>
      <c r="M68" s="86" t="s">
        <v>323</v>
      </c>
    </row>
    <row r="69" spans="12:13" x14ac:dyDescent="0.25">
      <c r="L69" t="s">
        <v>257</v>
      </c>
      <c r="M69" s="86" t="s">
        <v>324</v>
      </c>
    </row>
    <row r="70" spans="12:13" x14ac:dyDescent="0.25">
      <c r="L70" t="s">
        <v>257</v>
      </c>
      <c r="M70" s="86" t="s">
        <v>325</v>
      </c>
    </row>
    <row r="71" spans="12:13" x14ac:dyDescent="0.25">
      <c r="L71" t="s">
        <v>257</v>
      </c>
      <c r="M71" s="86" t="s">
        <v>326</v>
      </c>
    </row>
    <row r="72" spans="12:13" x14ac:dyDescent="0.25">
      <c r="L72" t="s">
        <v>259</v>
      </c>
      <c r="M72" s="85" t="s">
        <v>327</v>
      </c>
    </row>
    <row r="73" spans="12:13" x14ac:dyDescent="0.25">
      <c r="L73" t="s">
        <v>259</v>
      </c>
      <c r="M73" s="85" t="s">
        <v>328</v>
      </c>
    </row>
    <row r="74" spans="12:13" x14ac:dyDescent="0.25">
      <c r="L74" t="s">
        <v>259</v>
      </c>
      <c r="M74" s="85" t="s">
        <v>329</v>
      </c>
    </row>
    <row r="75" spans="12:13" x14ac:dyDescent="0.25">
      <c r="L75" t="s">
        <v>259</v>
      </c>
      <c r="M75" s="85" t="s">
        <v>330</v>
      </c>
    </row>
    <row r="76" spans="12:13" x14ac:dyDescent="0.25">
      <c r="L76" t="s">
        <v>259</v>
      </c>
      <c r="M76" s="85" t="s">
        <v>331</v>
      </c>
    </row>
    <row r="77" spans="12:13" x14ac:dyDescent="0.25">
      <c r="L77" t="s">
        <v>259</v>
      </c>
      <c r="M77" s="85" t="s">
        <v>332</v>
      </c>
    </row>
    <row r="78" spans="12:13" x14ac:dyDescent="0.25">
      <c r="L78" t="s">
        <v>261</v>
      </c>
      <c r="M78" s="87" t="s">
        <v>333</v>
      </c>
    </row>
    <row r="79" spans="12:13" x14ac:dyDescent="0.25">
      <c r="L79" t="s">
        <v>261</v>
      </c>
      <c r="M79" s="87" t="s">
        <v>334</v>
      </c>
    </row>
    <row r="80" spans="12:13" x14ac:dyDescent="0.25">
      <c r="L80" t="s">
        <v>261</v>
      </c>
      <c r="M80" s="87" t="s">
        <v>335</v>
      </c>
    </row>
    <row r="81" spans="12:13" x14ac:dyDescent="0.25">
      <c r="L81" t="s">
        <v>261</v>
      </c>
      <c r="M81" s="87" t="s">
        <v>336</v>
      </c>
    </row>
    <row r="82" spans="12:13" x14ac:dyDescent="0.25">
      <c r="L82" t="s">
        <v>261</v>
      </c>
      <c r="M82" s="87" t="s">
        <v>337</v>
      </c>
    </row>
    <row r="83" spans="12:13" x14ac:dyDescent="0.25">
      <c r="L83" t="s">
        <v>261</v>
      </c>
      <c r="M83" s="87" t="s">
        <v>338</v>
      </c>
    </row>
    <row r="84" spans="12:13" x14ac:dyDescent="0.25">
      <c r="L84" t="s">
        <v>261</v>
      </c>
      <c r="M84" s="87" t="s">
        <v>339</v>
      </c>
    </row>
    <row r="85" spans="12:13" x14ac:dyDescent="0.25">
      <c r="L85" t="s">
        <v>261</v>
      </c>
      <c r="M85" s="87" t="s">
        <v>340</v>
      </c>
    </row>
    <row r="86" spans="12:13" x14ac:dyDescent="0.25">
      <c r="L86" t="s">
        <v>263</v>
      </c>
      <c r="M86" t="s">
        <v>341</v>
      </c>
    </row>
    <row r="87" spans="12:13" x14ac:dyDescent="0.25">
      <c r="L87" t="s">
        <v>263</v>
      </c>
      <c r="M87" t="s">
        <v>342</v>
      </c>
    </row>
    <row r="88" spans="12:13" x14ac:dyDescent="0.25">
      <c r="L88" t="s">
        <v>263</v>
      </c>
      <c r="M88" t="s">
        <v>343</v>
      </c>
    </row>
    <row r="89" spans="12:13" x14ac:dyDescent="0.25">
      <c r="L89" t="s">
        <v>263</v>
      </c>
      <c r="M89" t="s">
        <v>344</v>
      </c>
    </row>
    <row r="90" spans="12:13" x14ac:dyDescent="0.25">
      <c r="L90" t="s">
        <v>263</v>
      </c>
      <c r="M90" t="s">
        <v>345</v>
      </c>
    </row>
    <row r="91" spans="12:13" x14ac:dyDescent="0.25">
      <c r="L91" t="s">
        <v>265</v>
      </c>
      <c r="M91" s="88" t="s">
        <v>346</v>
      </c>
    </row>
    <row r="92" spans="12:13" x14ac:dyDescent="0.25">
      <c r="L92" t="s">
        <v>265</v>
      </c>
      <c r="M92" s="88" t="s">
        <v>347</v>
      </c>
    </row>
    <row r="93" spans="12:13" x14ac:dyDescent="0.25">
      <c r="L93" t="s">
        <v>265</v>
      </c>
      <c r="M93" s="88" t="s">
        <v>348</v>
      </c>
    </row>
    <row r="94" spans="12:13" x14ac:dyDescent="0.25">
      <c r="L94" t="s">
        <v>265</v>
      </c>
      <c r="M94" s="88" t="s">
        <v>349</v>
      </c>
    </row>
    <row r="95" spans="12:13" x14ac:dyDescent="0.25">
      <c r="L95" t="s">
        <v>267</v>
      </c>
      <c r="M95" t="s">
        <v>350</v>
      </c>
    </row>
    <row r="96" spans="12:13" x14ac:dyDescent="0.25">
      <c r="L96" t="s">
        <v>267</v>
      </c>
      <c r="M96" t="s">
        <v>351</v>
      </c>
    </row>
    <row r="97" spans="12:13" x14ac:dyDescent="0.25">
      <c r="L97" t="s">
        <v>267</v>
      </c>
      <c r="M97" t="s">
        <v>352</v>
      </c>
    </row>
    <row r="98" spans="12:13" x14ac:dyDescent="0.25">
      <c r="L98" t="s">
        <v>267</v>
      </c>
      <c r="M98" t="s">
        <v>353</v>
      </c>
    </row>
    <row r="99" spans="12:13" x14ac:dyDescent="0.25">
      <c r="L99" t="s">
        <v>267</v>
      </c>
      <c r="M99" t="s">
        <v>354</v>
      </c>
    </row>
    <row r="100" spans="12:13" x14ac:dyDescent="0.25">
      <c r="L100" t="s">
        <v>267</v>
      </c>
      <c r="M100" t="s">
        <v>355</v>
      </c>
    </row>
    <row r="101" spans="12:13" x14ac:dyDescent="0.25">
      <c r="L101" t="s">
        <v>267</v>
      </c>
      <c r="M101" t="s">
        <v>356</v>
      </c>
    </row>
    <row r="102" spans="12:13" x14ac:dyDescent="0.25">
      <c r="L102" t="s">
        <v>267</v>
      </c>
      <c r="M102" t="s">
        <v>357</v>
      </c>
    </row>
    <row r="103" spans="12:13" x14ac:dyDescent="0.25">
      <c r="L103" t="s">
        <v>267</v>
      </c>
      <c r="M103" t="s">
        <v>358</v>
      </c>
    </row>
    <row r="104" spans="12:13" x14ac:dyDescent="0.25">
      <c r="L104" t="s">
        <v>267</v>
      </c>
      <c r="M104" t="s">
        <v>359</v>
      </c>
    </row>
    <row r="105" spans="12:13" x14ac:dyDescent="0.25">
      <c r="L105" t="s">
        <v>360</v>
      </c>
      <c r="M105" s="86" t="s">
        <v>361</v>
      </c>
    </row>
    <row r="106" spans="12:13" x14ac:dyDescent="0.25">
      <c r="L106" t="s">
        <v>360</v>
      </c>
      <c r="M106" s="86" t="s">
        <v>362</v>
      </c>
    </row>
    <row r="107" spans="12:13" x14ac:dyDescent="0.25">
      <c r="L107" t="s">
        <v>360</v>
      </c>
      <c r="M107" s="86" t="s">
        <v>363</v>
      </c>
    </row>
    <row r="108" spans="12:13" x14ac:dyDescent="0.25">
      <c r="L108" t="s">
        <v>360</v>
      </c>
      <c r="M108" s="86" t="s">
        <v>364</v>
      </c>
    </row>
    <row r="109" spans="12:13" x14ac:dyDescent="0.25">
      <c r="L109" t="s">
        <v>360</v>
      </c>
      <c r="M109" s="86" t="s">
        <v>365</v>
      </c>
    </row>
    <row r="110" spans="12:13" x14ac:dyDescent="0.25">
      <c r="L110" t="s">
        <v>360</v>
      </c>
      <c r="M110" s="86" t="s">
        <v>366</v>
      </c>
    </row>
    <row r="111" spans="12:13" x14ac:dyDescent="0.25">
      <c r="L111" t="s">
        <v>271</v>
      </c>
      <c r="M111" t="s">
        <v>367</v>
      </c>
    </row>
    <row r="112" spans="12:13" x14ac:dyDescent="0.25">
      <c r="L112" t="s">
        <v>271</v>
      </c>
      <c r="M112" t="s">
        <v>368</v>
      </c>
    </row>
    <row r="113" spans="12:13" x14ac:dyDescent="0.25">
      <c r="L113" t="s">
        <v>271</v>
      </c>
      <c r="M113" t="s">
        <v>369</v>
      </c>
    </row>
    <row r="114" spans="12:13" x14ac:dyDescent="0.25">
      <c r="L114" t="s">
        <v>274</v>
      </c>
      <c r="M114" s="88" t="s">
        <v>370</v>
      </c>
    </row>
    <row r="115" spans="12:13" x14ac:dyDescent="0.25">
      <c r="L115" t="s">
        <v>274</v>
      </c>
      <c r="M115" s="88" t="s">
        <v>371</v>
      </c>
    </row>
    <row r="116" spans="12:13" x14ac:dyDescent="0.25">
      <c r="L116" t="s">
        <v>274</v>
      </c>
      <c r="M116" s="88" t="s">
        <v>372</v>
      </c>
    </row>
    <row r="117" spans="12:13" x14ac:dyDescent="0.25">
      <c r="L117" t="s">
        <v>274</v>
      </c>
      <c r="M117" s="88" t="s">
        <v>373</v>
      </c>
    </row>
    <row r="118" spans="12:13" x14ac:dyDescent="0.25">
      <c r="L118" t="s">
        <v>274</v>
      </c>
      <c r="M118" s="88" t="s">
        <v>374</v>
      </c>
    </row>
    <row r="119" spans="12:13" x14ac:dyDescent="0.25">
      <c r="L119" t="s">
        <v>274</v>
      </c>
      <c r="M119" s="88" t="s">
        <v>375</v>
      </c>
    </row>
    <row r="120" spans="12:13" x14ac:dyDescent="0.25">
      <c r="L120" t="s">
        <v>274</v>
      </c>
      <c r="M120" s="88" t="s">
        <v>375</v>
      </c>
    </row>
    <row r="121" spans="12:13" x14ac:dyDescent="0.25">
      <c r="L121" t="s">
        <v>277</v>
      </c>
      <c r="M121" t="s">
        <v>376</v>
      </c>
    </row>
    <row r="122" spans="12:13" x14ac:dyDescent="0.25">
      <c r="L122" t="s">
        <v>277</v>
      </c>
      <c r="M122" t="s">
        <v>377</v>
      </c>
    </row>
    <row r="123" spans="12:13" x14ac:dyDescent="0.25">
      <c r="L123" t="s">
        <v>277</v>
      </c>
      <c r="M123" t="s">
        <v>378</v>
      </c>
    </row>
    <row r="124" spans="12:13" x14ac:dyDescent="0.25">
      <c r="L124" t="s">
        <v>277</v>
      </c>
      <c r="M124" t="s">
        <v>379</v>
      </c>
    </row>
    <row r="125" spans="12:13" x14ac:dyDescent="0.25">
      <c r="L125" t="s">
        <v>277</v>
      </c>
      <c r="M125" t="s">
        <v>380</v>
      </c>
    </row>
    <row r="126" spans="12:13" x14ac:dyDescent="0.25">
      <c r="L126" t="s">
        <v>279</v>
      </c>
      <c r="M126" s="89" t="s">
        <v>381</v>
      </c>
    </row>
    <row r="127" spans="12:13" x14ac:dyDescent="0.25">
      <c r="L127" t="s">
        <v>279</v>
      </c>
      <c r="M127" s="89" t="s">
        <v>382</v>
      </c>
    </row>
    <row r="128" spans="12:13" x14ac:dyDescent="0.25">
      <c r="L128" t="s">
        <v>282</v>
      </c>
      <c r="M128" t="s">
        <v>383</v>
      </c>
    </row>
    <row r="129" spans="12:13" x14ac:dyDescent="0.25">
      <c r="L129" t="s">
        <v>282</v>
      </c>
      <c r="M129" t="s">
        <v>384</v>
      </c>
    </row>
    <row r="130" spans="12:13" x14ac:dyDescent="0.25">
      <c r="L130" t="s">
        <v>285</v>
      </c>
      <c r="M130" s="90" t="s">
        <v>385</v>
      </c>
    </row>
    <row r="131" spans="12:13" x14ac:dyDescent="0.25">
      <c r="L131" t="s">
        <v>285</v>
      </c>
      <c r="M131" s="90" t="s">
        <v>386</v>
      </c>
    </row>
    <row r="132" spans="12:13" x14ac:dyDescent="0.25">
      <c r="L132" t="s">
        <v>287</v>
      </c>
      <c r="M132" t="s">
        <v>387</v>
      </c>
    </row>
    <row r="133" spans="12:13" x14ac:dyDescent="0.25">
      <c r="L133" t="s">
        <v>287</v>
      </c>
      <c r="M133" t="s">
        <v>388</v>
      </c>
    </row>
    <row r="134" spans="12:13" x14ac:dyDescent="0.25">
      <c r="L134" t="s">
        <v>287</v>
      </c>
      <c r="M134" t="s">
        <v>389</v>
      </c>
    </row>
    <row r="135" spans="12:13" x14ac:dyDescent="0.25">
      <c r="L135" t="s">
        <v>287</v>
      </c>
      <c r="M135" t="s">
        <v>390</v>
      </c>
    </row>
  </sheetData>
  <sheetProtection algorithmName="SHA-512" hashValue="yXEF57Q/0qsuSJQKDUMNu9hRfXTt4bqfoyfCoWJOu40F9Df9jVsBEeVgfEIuElA5aM1StJ4jOXHZJMu6XshP+A==" saltValue="PTjqv8iNjRCCwhmsUXHOKQ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31</vt:i4>
      </vt:variant>
    </vt:vector>
  </HeadingPairs>
  <TitlesOfParts>
    <vt:vector size="33" baseType="lpstr">
      <vt:lpstr>Plan de Acción</vt:lpstr>
      <vt:lpstr>Desplegables</vt:lpstr>
      <vt:lpstr>Acciónporelclima</vt:lpstr>
      <vt:lpstr>Agualimpiaysaneamiento</vt:lpstr>
      <vt:lpstr>Ambiente</vt:lpstr>
      <vt:lpstr>Ciudadesycomunidadessostenibles</vt:lpstr>
      <vt:lpstr>CulturaRecreaciónyDeporte</vt:lpstr>
      <vt:lpstr>DesarrolloEconómicoIndustriayTurismo</vt:lpstr>
      <vt:lpstr>Educación</vt:lpstr>
      <vt:lpstr>Educacióndecalidad</vt:lpstr>
      <vt:lpstr>Energíaasequibleynocontaminante</vt:lpstr>
      <vt:lpstr>Findelapobreza</vt:lpstr>
      <vt:lpstr>GestiónJurídica</vt:lpstr>
      <vt:lpstr>GestiónPública</vt:lpstr>
      <vt:lpstr>Gobierno</vt:lpstr>
      <vt:lpstr>Hábitat</vt:lpstr>
      <vt:lpstr>Hacienda</vt:lpstr>
      <vt:lpstr>Hambrecero</vt:lpstr>
      <vt:lpstr>Igualdaddegénero</vt:lpstr>
      <vt:lpstr>Industriainnovacióneinfraestructura</vt:lpstr>
      <vt:lpstr>IntegraciónSocial</vt:lpstr>
      <vt:lpstr>Movilidad</vt:lpstr>
      <vt:lpstr>Mujer</vt:lpstr>
      <vt:lpstr>Pazjusticiaeinstitucionessólidas</vt:lpstr>
      <vt:lpstr>Planeación</vt:lpstr>
      <vt:lpstr>Producciónyconsumoresponsables</vt:lpstr>
      <vt:lpstr>Reduccióndelasdesigualdades</vt:lpstr>
      <vt:lpstr>Salud</vt:lpstr>
      <vt:lpstr>Saludybienestar</vt:lpstr>
      <vt:lpstr>SeguridadConvivenciayJusticia</vt:lpstr>
      <vt:lpstr>Trabajodecenteycrecimientoeconómico</vt:lpstr>
      <vt:lpstr>Vidadeecosistemasterrestres</vt:lpstr>
      <vt:lpstr>Vidasubmarina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Elda Mireya Rocha Ruiz</cp:lastModifiedBy>
  <dcterms:created xsi:type="dcterms:W3CDTF">2019-06-09T20:30:52Z</dcterms:created>
  <dcterms:modified xsi:type="dcterms:W3CDTF">2019-11-20T15:42:54Z</dcterms:modified>
</cp:coreProperties>
</file>