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Ley de transparencia 1712\Organización link de transparencia web\4.8. Informes de la Oficina de Control Interno\4.8.1. Informe pormenorizado\2021\"/>
    </mc:Choice>
  </mc:AlternateContent>
  <xr:revisionPtr revIDLastSave="0" documentId="8_{1ACC736A-C836-48CC-88FB-6A639D41C62F}" xr6:coauthVersionLast="47" xr6:coauthVersionMax="47" xr10:uidLastSave="{00000000-0000-0000-0000-000000000000}"/>
  <bookViews>
    <workbookView xWindow="-120" yWindow="-120" windowWidth="29040" windowHeight="15840" xr2:uid="{00000000-000D-0000-FFFF-FFFF00000000}"/>
  </bookViews>
  <sheets>
    <sheet name="Segui-Evaluacion Matriz Corrup" sheetId="3" r:id="rId1"/>
    <sheet name="Criterios de Evaluación" sheetId="6" r:id="rId2"/>
    <sheet name="Transformación riesgos corrup" sheetId="7" r:id="rId3"/>
    <sheet name="MATRIZ CORRUPCIÓN 2021 SDDE" sheetId="5" r:id="rId4"/>
    <sheet name="Hoja1" sheetId="4"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7" l="1"/>
  <c r="C14" i="7"/>
  <c r="A5" i="7"/>
  <c r="A6" i="7" s="1"/>
  <c r="A7" i="7" s="1"/>
  <c r="A8" i="7" s="1"/>
  <c r="A9" i="7" s="1"/>
  <c r="A10" i="7" s="1"/>
  <c r="A11" i="7" s="1"/>
  <c r="A12" i="7" s="1"/>
  <c r="A13" i="7" s="1"/>
  <c r="K14" i="7"/>
  <c r="J14" i="7"/>
  <c r="Q20" i="3" l="1"/>
  <c r="Q25" i="3"/>
  <c r="Q30" i="3"/>
  <c r="Q35" i="3"/>
  <c r="Q40" i="3"/>
  <c r="Q45" i="3"/>
  <c r="Q50" i="3"/>
  <c r="Q55" i="3"/>
  <c r="Q60" i="3"/>
  <c r="Q15" i="3"/>
  <c r="BN64" i="5"/>
  <c r="BK64" i="5"/>
  <c r="BG64" i="5"/>
  <c r="BE64" i="5"/>
  <c r="BC64" i="5"/>
  <c r="BA64" i="5"/>
  <c r="AY64" i="5"/>
  <c r="AW64" i="5"/>
  <c r="AU64" i="5"/>
  <c r="O64" i="5"/>
  <c r="BN63" i="5"/>
  <c r="BK63" i="5"/>
  <c r="BG63" i="5"/>
  <c r="BE63" i="5"/>
  <c r="BC63" i="5"/>
  <c r="BA63" i="5"/>
  <c r="AY63" i="5"/>
  <c r="AW63" i="5"/>
  <c r="AU63" i="5"/>
  <c r="O63" i="5"/>
  <c r="BN62" i="5"/>
  <c r="BK62" i="5"/>
  <c r="BG62" i="5"/>
  <c r="BE62" i="5"/>
  <c r="BC62" i="5"/>
  <c r="BA62" i="5"/>
  <c r="AY62" i="5"/>
  <c r="AW62" i="5"/>
  <c r="AU62" i="5"/>
  <c r="O62" i="5"/>
  <c r="BN61" i="5"/>
  <c r="BK61" i="5"/>
  <c r="BG61" i="5"/>
  <c r="BE61" i="5"/>
  <c r="BC61" i="5"/>
  <c r="BA61" i="5"/>
  <c r="AY61" i="5"/>
  <c r="AW61" i="5"/>
  <c r="AU61" i="5"/>
  <c r="O61" i="5"/>
  <c r="BN60" i="5"/>
  <c r="BK60" i="5"/>
  <c r="BG60" i="5"/>
  <c r="BE60" i="5"/>
  <c r="BC60" i="5"/>
  <c r="BA60" i="5"/>
  <c r="AY60" i="5"/>
  <c r="AW60" i="5"/>
  <c r="AU60" i="5"/>
  <c r="AK60" i="5"/>
  <c r="AJ60" i="5"/>
  <c r="AL60" i="5" s="1"/>
  <c r="AN60" i="5" s="1"/>
  <c r="O60" i="5"/>
  <c r="P60" i="5" s="1"/>
  <c r="BN59" i="5"/>
  <c r="BK59" i="5"/>
  <c r="BG59" i="5"/>
  <c r="BE59" i="5"/>
  <c r="BC59" i="5"/>
  <c r="BA59" i="5"/>
  <c r="AY59" i="5"/>
  <c r="AW59" i="5"/>
  <c r="AU59" i="5"/>
  <c r="O59" i="5"/>
  <c r="BN58" i="5"/>
  <c r="BK58" i="5"/>
  <c r="BG58" i="5"/>
  <c r="BE58" i="5"/>
  <c r="BC58" i="5"/>
  <c r="BA58" i="5"/>
  <c r="AY58" i="5"/>
  <c r="AW58" i="5"/>
  <c r="AU58" i="5"/>
  <c r="O58" i="5"/>
  <c r="BN57" i="5"/>
  <c r="BK57" i="5"/>
  <c r="BG57" i="5"/>
  <c r="BE57" i="5"/>
  <c r="BC57" i="5"/>
  <c r="BA57" i="5"/>
  <c r="AY57" i="5"/>
  <c r="AW57" i="5"/>
  <c r="AU57" i="5"/>
  <c r="O57" i="5"/>
  <c r="BN56" i="5"/>
  <c r="BK56" i="5"/>
  <c r="BG56" i="5"/>
  <c r="BE56" i="5"/>
  <c r="BC56" i="5"/>
  <c r="BA56" i="5"/>
  <c r="AY56" i="5"/>
  <c r="AW56" i="5"/>
  <c r="AU56" i="5"/>
  <c r="BH56" i="5" s="1"/>
  <c r="BI56" i="5" s="1"/>
  <c r="BL56" i="5" s="1"/>
  <c r="BM56" i="5" s="1"/>
  <c r="O56" i="5"/>
  <c r="BN55" i="5"/>
  <c r="BK55" i="5"/>
  <c r="BG55" i="5"/>
  <c r="BE55" i="5"/>
  <c r="BC55" i="5"/>
  <c r="BA55" i="5"/>
  <c r="AY55" i="5"/>
  <c r="AW55" i="5"/>
  <c r="AU55" i="5"/>
  <c r="AK55" i="5"/>
  <c r="AJ55" i="5"/>
  <c r="AL55" i="5" s="1"/>
  <c r="AN55" i="5" s="1"/>
  <c r="O55" i="5"/>
  <c r="P55" i="5" s="1"/>
  <c r="BN54" i="5"/>
  <c r="BK54" i="5"/>
  <c r="BG54" i="5"/>
  <c r="BE54" i="5"/>
  <c r="AY54" i="5"/>
  <c r="BA54" i="5" s="1"/>
  <c r="BB54" i="5" s="1"/>
  <c r="BC54" i="5" s="1"/>
  <c r="AW54" i="5"/>
  <c r="AU54" i="5"/>
  <c r="O54" i="5"/>
  <c r="BN53" i="5"/>
  <c r="BK53" i="5"/>
  <c r="BG53" i="5"/>
  <c r="BE53" i="5"/>
  <c r="AY53" i="5"/>
  <c r="BA53" i="5" s="1"/>
  <c r="BB53" i="5" s="1"/>
  <c r="BC53" i="5" s="1"/>
  <c r="AW53" i="5"/>
  <c r="AU53" i="5"/>
  <c r="O53" i="5"/>
  <c r="BN52" i="5"/>
  <c r="BK52" i="5"/>
  <c r="BG52" i="5"/>
  <c r="BE52" i="5"/>
  <c r="AY52" i="5"/>
  <c r="BA52" i="5" s="1"/>
  <c r="BB52" i="5" s="1"/>
  <c r="BC52" i="5" s="1"/>
  <c r="AW52" i="5"/>
  <c r="AU52" i="5"/>
  <c r="O52" i="5"/>
  <c r="BN51" i="5"/>
  <c r="BK51" i="5"/>
  <c r="BG51" i="5"/>
  <c r="BE51" i="5"/>
  <c r="AY51" i="5"/>
  <c r="BA51" i="5" s="1"/>
  <c r="BB51" i="5" s="1"/>
  <c r="BC51" i="5" s="1"/>
  <c r="AW51" i="5"/>
  <c r="AU51" i="5"/>
  <c r="O51" i="5"/>
  <c r="BN50" i="5"/>
  <c r="BK50" i="5"/>
  <c r="BG50" i="5"/>
  <c r="BE50" i="5"/>
  <c r="BC50" i="5"/>
  <c r="BA50" i="5"/>
  <c r="AY50" i="5"/>
  <c r="AW50" i="5"/>
  <c r="AU50" i="5"/>
  <c r="AK50" i="5"/>
  <c r="AJ50" i="5"/>
  <c r="AL50" i="5" s="1"/>
  <c r="AN50" i="5" s="1"/>
  <c r="O50" i="5"/>
  <c r="P50" i="5" s="1"/>
  <c r="AM50" i="5" s="1"/>
  <c r="BN49" i="5"/>
  <c r="BK49" i="5"/>
  <c r="BG49" i="5"/>
  <c r="BE49" i="5"/>
  <c r="BC49" i="5"/>
  <c r="BA49" i="5"/>
  <c r="AY49" i="5"/>
  <c r="AW49" i="5"/>
  <c r="AU49" i="5"/>
  <c r="O49" i="5"/>
  <c r="BN48" i="5"/>
  <c r="BK48" i="5"/>
  <c r="BG48" i="5"/>
  <c r="BE48" i="5"/>
  <c r="BC48" i="5"/>
  <c r="BA48" i="5"/>
  <c r="AY48" i="5"/>
  <c r="AW48" i="5"/>
  <c r="AU48" i="5"/>
  <c r="O48" i="5"/>
  <c r="BN47" i="5"/>
  <c r="BK47" i="5"/>
  <c r="BG47" i="5"/>
  <c r="BE47" i="5"/>
  <c r="BC47" i="5"/>
  <c r="BA47" i="5"/>
  <c r="AY47" i="5"/>
  <c r="AW47" i="5"/>
  <c r="AU47" i="5"/>
  <c r="O47" i="5"/>
  <c r="BN46" i="5"/>
  <c r="BK46" i="5"/>
  <c r="BG46" i="5"/>
  <c r="BE46" i="5"/>
  <c r="BC46" i="5"/>
  <c r="BA46" i="5"/>
  <c r="AY46" i="5"/>
  <c r="AW46" i="5"/>
  <c r="AU46" i="5"/>
  <c r="O46" i="5"/>
  <c r="BN45" i="5"/>
  <c r="BK45" i="5"/>
  <c r="BG45" i="5"/>
  <c r="BE45" i="5"/>
  <c r="BC45" i="5"/>
  <c r="BA45" i="5"/>
  <c r="AY45" i="5"/>
  <c r="AW45" i="5"/>
  <c r="AU45" i="5"/>
  <c r="BH45" i="5" s="1"/>
  <c r="BI45" i="5" s="1"/>
  <c r="BL45" i="5" s="1"/>
  <c r="BM45" i="5" s="1"/>
  <c r="AK45" i="5"/>
  <c r="AJ45" i="5"/>
  <c r="AL45" i="5" s="1"/>
  <c r="AN45" i="5" s="1"/>
  <c r="O45" i="5"/>
  <c r="P45" i="5" s="1"/>
  <c r="AM45" i="5" s="1"/>
  <c r="BN44" i="5"/>
  <c r="BK44" i="5"/>
  <c r="BG44" i="5"/>
  <c r="BE44" i="5"/>
  <c r="BC44" i="5"/>
  <c r="BA44" i="5"/>
  <c r="AY44" i="5"/>
  <c r="AW44" i="5"/>
  <c r="AU44" i="5"/>
  <c r="O44" i="5"/>
  <c r="BN43" i="5"/>
  <c r="BK43" i="5"/>
  <c r="BG43" i="5"/>
  <c r="BE43" i="5"/>
  <c r="BC43" i="5"/>
  <c r="BA43" i="5"/>
  <c r="AY43" i="5"/>
  <c r="AW43" i="5"/>
  <c r="AU43" i="5"/>
  <c r="O43" i="5"/>
  <c r="BN42" i="5"/>
  <c r="BK42" i="5"/>
  <c r="BG42" i="5"/>
  <c r="BE42" i="5"/>
  <c r="BC42" i="5"/>
  <c r="BA42" i="5"/>
  <c r="AY42" i="5"/>
  <c r="AW42" i="5"/>
  <c r="AU42" i="5"/>
  <c r="O42" i="5"/>
  <c r="BN41" i="5"/>
  <c r="BK41" i="5"/>
  <c r="BG41" i="5"/>
  <c r="BE41" i="5"/>
  <c r="BC41" i="5"/>
  <c r="BA41" i="5"/>
  <c r="AY41" i="5"/>
  <c r="AW41" i="5"/>
  <c r="AU41" i="5"/>
  <c r="O41" i="5"/>
  <c r="BN40" i="5"/>
  <c r="BK40" i="5"/>
  <c r="BG40" i="5"/>
  <c r="BE40" i="5"/>
  <c r="BC40" i="5"/>
  <c r="BA40" i="5"/>
  <c r="AY40" i="5"/>
  <c r="AW40" i="5"/>
  <c r="AU40" i="5"/>
  <c r="AK40" i="5"/>
  <c r="AJ40" i="5"/>
  <c r="AL40" i="5" s="1"/>
  <c r="AN40" i="5" s="1"/>
  <c r="BT40" i="5" s="1"/>
  <c r="O40" i="5"/>
  <c r="P40" i="5" s="1"/>
  <c r="AM40" i="5" s="1"/>
  <c r="BN39" i="5"/>
  <c r="BK39" i="5"/>
  <c r="BG39" i="5"/>
  <c r="BE39" i="5"/>
  <c r="BC39" i="5"/>
  <c r="BA39" i="5"/>
  <c r="AY39" i="5"/>
  <c r="AW39" i="5"/>
  <c r="AU39" i="5"/>
  <c r="O39" i="5"/>
  <c r="BN38" i="5"/>
  <c r="BK38" i="5"/>
  <c r="BG38" i="5"/>
  <c r="BE38" i="5"/>
  <c r="BC38" i="5"/>
  <c r="BA38" i="5"/>
  <c r="AY38" i="5"/>
  <c r="AW38" i="5"/>
  <c r="AU38" i="5"/>
  <c r="O38" i="5"/>
  <c r="BN37" i="5"/>
  <c r="BK37" i="5"/>
  <c r="BG37" i="5"/>
  <c r="BE37" i="5"/>
  <c r="BC37" i="5"/>
  <c r="BA37" i="5"/>
  <c r="AY37" i="5"/>
  <c r="AW37" i="5"/>
  <c r="AU37" i="5"/>
  <c r="O37" i="5"/>
  <c r="BN36" i="5"/>
  <c r="BK36" i="5"/>
  <c r="BG36" i="5"/>
  <c r="BE36" i="5"/>
  <c r="BC36" i="5"/>
  <c r="BA36" i="5"/>
  <c r="AY36" i="5"/>
  <c r="AW36" i="5"/>
  <c r="AU36" i="5"/>
  <c r="O36" i="5"/>
  <c r="BN35" i="5"/>
  <c r="BK35" i="5"/>
  <c r="BG35" i="5"/>
  <c r="BE35" i="5"/>
  <c r="BC35" i="5"/>
  <c r="BA35" i="5"/>
  <c r="AY35" i="5"/>
  <c r="AW35" i="5"/>
  <c r="AU35" i="5"/>
  <c r="AK35" i="5"/>
  <c r="AJ35" i="5"/>
  <c r="AL35" i="5" s="1"/>
  <c r="AN35" i="5" s="1"/>
  <c r="O35" i="5"/>
  <c r="P35" i="5" s="1"/>
  <c r="AM35" i="5" s="1"/>
  <c r="BN34" i="5"/>
  <c r="BK34" i="5"/>
  <c r="BG34" i="5"/>
  <c r="BE34" i="5"/>
  <c r="BC34" i="5"/>
  <c r="BA34" i="5"/>
  <c r="AY34" i="5"/>
  <c r="AW34" i="5"/>
  <c r="AU34" i="5"/>
  <c r="O34" i="5"/>
  <c r="BN33" i="5"/>
  <c r="BK33" i="5"/>
  <c r="BG33" i="5"/>
  <c r="BE33" i="5"/>
  <c r="BC33" i="5"/>
  <c r="BA33" i="5"/>
  <c r="AY33" i="5"/>
  <c r="AW33" i="5"/>
  <c r="AU33" i="5"/>
  <c r="O33" i="5"/>
  <c r="BN32" i="5"/>
  <c r="BK32" i="5"/>
  <c r="BG32" i="5"/>
  <c r="BE32" i="5"/>
  <c r="BC32" i="5"/>
  <c r="BA32" i="5"/>
  <c r="AY32" i="5"/>
  <c r="AW32" i="5"/>
  <c r="AU32" i="5"/>
  <c r="O32" i="5"/>
  <c r="BN31" i="5"/>
  <c r="BK31" i="5"/>
  <c r="BG31" i="5"/>
  <c r="BE31" i="5"/>
  <c r="BC31" i="5"/>
  <c r="BA31" i="5"/>
  <c r="AY31" i="5"/>
  <c r="AW31" i="5"/>
  <c r="AU31" i="5"/>
  <c r="O31" i="5"/>
  <c r="BN30" i="5"/>
  <c r="BK30" i="5"/>
  <c r="BG30" i="5"/>
  <c r="BE30" i="5"/>
  <c r="BC30" i="5"/>
  <c r="BA30" i="5"/>
  <c r="AY30" i="5"/>
  <c r="AW30" i="5"/>
  <c r="AU30" i="5"/>
  <c r="AK30" i="5"/>
  <c r="AJ30" i="5"/>
  <c r="AL30" i="5" s="1"/>
  <c r="AN30" i="5" s="1"/>
  <c r="O30" i="5"/>
  <c r="P30" i="5" s="1"/>
  <c r="AM30" i="5" s="1"/>
  <c r="BN29" i="5"/>
  <c r="BK29" i="5"/>
  <c r="BG29" i="5"/>
  <c r="BE29" i="5"/>
  <c r="BC29" i="5"/>
  <c r="BA29" i="5"/>
  <c r="AY29" i="5"/>
  <c r="AW29" i="5"/>
  <c r="AU29" i="5"/>
  <c r="O29" i="5"/>
  <c r="BN28" i="5"/>
  <c r="BK28" i="5"/>
  <c r="BG28" i="5"/>
  <c r="BE28" i="5"/>
  <c r="BC28" i="5"/>
  <c r="BA28" i="5"/>
  <c r="BH28" i="5" s="1"/>
  <c r="BI28" i="5" s="1"/>
  <c r="BL28" i="5" s="1"/>
  <c r="BM28" i="5" s="1"/>
  <c r="AY28" i="5"/>
  <c r="AW28" i="5"/>
  <c r="AU28" i="5"/>
  <c r="O28" i="5"/>
  <c r="BN27" i="5"/>
  <c r="BK27" i="5"/>
  <c r="BG27" i="5"/>
  <c r="BE27" i="5"/>
  <c r="BC27" i="5"/>
  <c r="BA27" i="5"/>
  <c r="AY27" i="5"/>
  <c r="AW27" i="5"/>
  <c r="AU27" i="5"/>
  <c r="O27" i="5"/>
  <c r="BN26" i="5"/>
  <c r="BK26" i="5"/>
  <c r="BG26" i="5"/>
  <c r="BE26" i="5"/>
  <c r="BC26" i="5"/>
  <c r="BA26" i="5"/>
  <c r="AY26" i="5"/>
  <c r="AW26" i="5"/>
  <c r="AU26" i="5"/>
  <c r="O26" i="5"/>
  <c r="BN25" i="5"/>
  <c r="BK25" i="5"/>
  <c r="BG25" i="5"/>
  <c r="BE25" i="5"/>
  <c r="BC25" i="5"/>
  <c r="BA25" i="5"/>
  <c r="AY25" i="5"/>
  <c r="AW25" i="5"/>
  <c r="AU25" i="5"/>
  <c r="AK25" i="5"/>
  <c r="AJ25" i="5"/>
  <c r="AL25" i="5" s="1"/>
  <c r="AN25" i="5" s="1"/>
  <c r="P25" i="5"/>
  <c r="AM25" i="5" s="1"/>
  <c r="O25" i="5"/>
  <c r="BN24" i="5"/>
  <c r="BK24" i="5"/>
  <c r="BG24" i="5"/>
  <c r="BE24" i="5"/>
  <c r="BC24" i="5"/>
  <c r="BA24" i="5"/>
  <c r="AY24" i="5"/>
  <c r="AW24" i="5"/>
  <c r="AU24" i="5"/>
  <c r="O24" i="5"/>
  <c r="BN23" i="5"/>
  <c r="BK23" i="5"/>
  <c r="BG23" i="5"/>
  <c r="BE23" i="5"/>
  <c r="BC23" i="5"/>
  <c r="BA23" i="5"/>
  <c r="AY23" i="5"/>
  <c r="AW23" i="5"/>
  <c r="AU23" i="5"/>
  <c r="BH23" i="5" s="1"/>
  <c r="BI23" i="5" s="1"/>
  <c r="BL23" i="5" s="1"/>
  <c r="BM23" i="5" s="1"/>
  <c r="O23" i="5"/>
  <c r="BN22" i="5"/>
  <c r="BK22" i="5"/>
  <c r="BG22" i="5"/>
  <c r="BE22" i="5"/>
  <c r="BC22" i="5"/>
  <c r="BA22" i="5"/>
  <c r="AY22" i="5"/>
  <c r="AW22" i="5"/>
  <c r="AU22" i="5"/>
  <c r="O22" i="5"/>
  <c r="BN21" i="5"/>
  <c r="BK21" i="5"/>
  <c r="BG21" i="5"/>
  <c r="BE21" i="5"/>
  <c r="BC21" i="5"/>
  <c r="BA21" i="5"/>
  <c r="AY21" i="5"/>
  <c r="AW21" i="5"/>
  <c r="AU21" i="5"/>
  <c r="O21" i="5"/>
  <c r="BN20" i="5"/>
  <c r="BK20" i="5"/>
  <c r="BG20" i="5"/>
  <c r="BE20" i="5"/>
  <c r="BC20" i="5"/>
  <c r="BA20" i="5"/>
  <c r="AY20" i="5"/>
  <c r="AW20" i="5"/>
  <c r="AU20" i="5"/>
  <c r="AL20" i="5"/>
  <c r="AN20" i="5" s="1"/>
  <c r="BT20" i="5" s="1"/>
  <c r="AK20" i="5"/>
  <c r="AJ20" i="5"/>
  <c r="O20" i="5"/>
  <c r="P20" i="5" s="1"/>
  <c r="AM20" i="5" s="1"/>
  <c r="O19" i="5"/>
  <c r="O18" i="5"/>
  <c r="O17" i="5"/>
  <c r="BN16" i="5"/>
  <c r="BK16" i="5"/>
  <c r="BG16" i="5"/>
  <c r="BE16" i="5"/>
  <c r="BC16" i="5"/>
  <c r="BA16" i="5"/>
  <c r="AY16" i="5"/>
  <c r="AW16" i="5"/>
  <c r="AU16" i="5"/>
  <c r="O16" i="5"/>
  <c r="BN15" i="5"/>
  <c r="BK15" i="5"/>
  <c r="BG15" i="5"/>
  <c r="BE15" i="5"/>
  <c r="BC15" i="5"/>
  <c r="BA15" i="5"/>
  <c r="AY15" i="5"/>
  <c r="AW15" i="5"/>
  <c r="AU15" i="5"/>
  <c r="AK15" i="5"/>
  <c r="AJ15" i="5"/>
  <c r="AL15" i="5" s="1"/>
  <c r="AN15" i="5" s="1"/>
  <c r="O15" i="5"/>
  <c r="P15" i="5" s="1"/>
  <c r="AM15" i="5" s="1"/>
  <c r="BH25" i="5" l="1"/>
  <c r="BI25" i="5" s="1"/>
  <c r="BL25" i="5" s="1"/>
  <c r="BM25" i="5" s="1"/>
  <c r="BH58" i="5"/>
  <c r="BI58" i="5" s="1"/>
  <c r="BL58" i="5" s="1"/>
  <c r="BM58" i="5" s="1"/>
  <c r="BH38" i="5"/>
  <c r="BI38" i="5" s="1"/>
  <c r="BL38" i="5" s="1"/>
  <c r="BM38" i="5" s="1"/>
  <c r="BH16" i="5"/>
  <c r="BI16" i="5" s="1"/>
  <c r="BL16" i="5" s="1"/>
  <c r="BM16" i="5" s="1"/>
  <c r="BH46" i="5"/>
  <c r="BI46" i="5" s="1"/>
  <c r="BL46" i="5" s="1"/>
  <c r="BM46" i="5" s="1"/>
  <c r="BH29" i="5"/>
  <c r="BI29" i="5" s="1"/>
  <c r="BL29" i="5" s="1"/>
  <c r="BM29" i="5" s="1"/>
  <c r="BH44" i="5"/>
  <c r="BI44" i="5" s="1"/>
  <c r="BL44" i="5" s="1"/>
  <c r="BM44" i="5" s="1"/>
  <c r="BH24" i="5"/>
  <c r="BI24" i="5" s="1"/>
  <c r="BL24" i="5" s="1"/>
  <c r="BM24" i="5" s="1"/>
  <c r="BH15" i="5"/>
  <c r="BI15" i="5" s="1"/>
  <c r="BL15" i="5" s="1"/>
  <c r="BM15" i="5" s="1"/>
  <c r="BH22" i="5"/>
  <c r="BI22" i="5" s="1"/>
  <c r="BL22" i="5" s="1"/>
  <c r="BM22" i="5" s="1"/>
  <c r="BH31" i="5"/>
  <c r="BI31" i="5" s="1"/>
  <c r="BL31" i="5" s="1"/>
  <c r="BM31" i="5" s="1"/>
  <c r="BH37" i="5"/>
  <c r="BI37" i="5" s="1"/>
  <c r="BL37" i="5" s="1"/>
  <c r="BM37" i="5" s="1"/>
  <c r="BH43" i="5"/>
  <c r="BI43" i="5" s="1"/>
  <c r="BL43" i="5" s="1"/>
  <c r="BM43" i="5" s="1"/>
  <c r="BH49" i="5"/>
  <c r="BI49" i="5" s="1"/>
  <c r="BL49" i="5" s="1"/>
  <c r="BM49" i="5" s="1"/>
  <c r="BH53" i="5"/>
  <c r="BI53" i="5" s="1"/>
  <c r="BL53" i="5" s="1"/>
  <c r="BM53" i="5" s="1"/>
  <c r="BH55" i="5"/>
  <c r="BI55" i="5" s="1"/>
  <c r="BL55" i="5" s="1"/>
  <c r="BM55" i="5" s="1"/>
  <c r="BH48" i="5"/>
  <c r="BI48" i="5" s="1"/>
  <c r="BL48" i="5" s="1"/>
  <c r="BM48" i="5" s="1"/>
  <c r="BH59" i="5"/>
  <c r="BI59" i="5" s="1"/>
  <c r="BL59" i="5" s="1"/>
  <c r="BM59" i="5" s="1"/>
  <c r="BH61" i="5"/>
  <c r="BI61" i="5" s="1"/>
  <c r="BL61" i="5" s="1"/>
  <c r="BM61" i="5" s="1"/>
  <c r="BH36" i="5"/>
  <c r="BI36" i="5" s="1"/>
  <c r="BL36" i="5" s="1"/>
  <c r="BM36" i="5" s="1"/>
  <c r="BH54" i="5"/>
  <c r="BI54" i="5" s="1"/>
  <c r="BL54" i="5" s="1"/>
  <c r="BM54" i="5" s="1"/>
  <c r="BH26" i="5"/>
  <c r="BI26" i="5" s="1"/>
  <c r="BL26" i="5" s="1"/>
  <c r="BM26" i="5" s="1"/>
  <c r="BO25" i="5" s="1"/>
  <c r="BP25" i="5" s="1"/>
  <c r="BQ25" i="5" s="1"/>
  <c r="BS25" i="5" s="1"/>
  <c r="BH62" i="5"/>
  <c r="BI62" i="5" s="1"/>
  <c r="BL62" i="5" s="1"/>
  <c r="BM62" i="5" s="1"/>
  <c r="BH33" i="5"/>
  <c r="BI33" i="5" s="1"/>
  <c r="BL33" i="5" s="1"/>
  <c r="BM33" i="5" s="1"/>
  <c r="BH35" i="5"/>
  <c r="BI35" i="5" s="1"/>
  <c r="BL35" i="5" s="1"/>
  <c r="BM35" i="5" s="1"/>
  <c r="BH39" i="5"/>
  <c r="BI39" i="5" s="1"/>
  <c r="BL39" i="5" s="1"/>
  <c r="BM39" i="5" s="1"/>
  <c r="BH41" i="5"/>
  <c r="BI41" i="5" s="1"/>
  <c r="BL41" i="5" s="1"/>
  <c r="BM41" i="5" s="1"/>
  <c r="BO40" i="5" s="1"/>
  <c r="BP40" i="5" s="1"/>
  <c r="BQ40" i="5" s="1"/>
  <c r="BS40" i="5" s="1"/>
  <c r="BU40" i="5" s="1"/>
  <c r="BV40" i="5" s="1"/>
  <c r="BH47" i="5"/>
  <c r="BI47" i="5" s="1"/>
  <c r="BL47" i="5" s="1"/>
  <c r="BM47" i="5" s="1"/>
  <c r="BH57" i="5"/>
  <c r="BI57" i="5" s="1"/>
  <c r="BL57" i="5" s="1"/>
  <c r="BM57" i="5" s="1"/>
  <c r="BH20" i="5"/>
  <c r="BI20" i="5" s="1"/>
  <c r="BL20" i="5" s="1"/>
  <c r="BM20" i="5" s="1"/>
  <c r="BH21" i="5"/>
  <c r="BI21" i="5" s="1"/>
  <c r="BL21" i="5" s="1"/>
  <c r="BM21" i="5" s="1"/>
  <c r="BO20" i="5" s="1"/>
  <c r="BP20" i="5" s="1"/>
  <c r="BQ20" i="5" s="1"/>
  <c r="BS20" i="5" s="1"/>
  <c r="BU20" i="5" s="1"/>
  <c r="BV20" i="5" s="1"/>
  <c r="BH27" i="5"/>
  <c r="BI27" i="5" s="1"/>
  <c r="BL27" i="5" s="1"/>
  <c r="BM27" i="5" s="1"/>
  <c r="BH32" i="5"/>
  <c r="BI32" i="5" s="1"/>
  <c r="BL32" i="5" s="1"/>
  <c r="BM32" i="5" s="1"/>
  <c r="BH40" i="5"/>
  <c r="BI40" i="5" s="1"/>
  <c r="BL40" i="5" s="1"/>
  <c r="BM40" i="5" s="1"/>
  <c r="BH34" i="5"/>
  <c r="BI34" i="5" s="1"/>
  <c r="BL34" i="5" s="1"/>
  <c r="BM34" i="5" s="1"/>
  <c r="BH42" i="5"/>
  <c r="BI42" i="5" s="1"/>
  <c r="BL42" i="5" s="1"/>
  <c r="BM42" i="5" s="1"/>
  <c r="BH50" i="5"/>
  <c r="BI50" i="5" s="1"/>
  <c r="BL50" i="5" s="1"/>
  <c r="BM50" i="5" s="1"/>
  <c r="BH63" i="5"/>
  <c r="BI63" i="5" s="1"/>
  <c r="BL63" i="5" s="1"/>
  <c r="BM63" i="5" s="1"/>
  <c r="BH30" i="5"/>
  <c r="BI30" i="5" s="1"/>
  <c r="BL30" i="5" s="1"/>
  <c r="BM30" i="5" s="1"/>
  <c r="BH51" i="5"/>
  <c r="BI51" i="5" s="1"/>
  <c r="BL51" i="5" s="1"/>
  <c r="BM51" i="5" s="1"/>
  <c r="BH52" i="5"/>
  <c r="BI52" i="5" s="1"/>
  <c r="BL52" i="5" s="1"/>
  <c r="BM52" i="5" s="1"/>
  <c r="BH60" i="5"/>
  <c r="BI60" i="5" s="1"/>
  <c r="BL60" i="5" s="1"/>
  <c r="BM60" i="5" s="1"/>
  <c r="BH64" i="5"/>
  <c r="BI64" i="5" s="1"/>
  <c r="BL64" i="5" s="1"/>
  <c r="BM64" i="5" s="1"/>
  <c r="BT35" i="5"/>
  <c r="AO50" i="5"/>
  <c r="AO30" i="5"/>
  <c r="AP30" i="5" s="1"/>
  <c r="AQ30" i="5" s="1"/>
  <c r="AP50" i="5"/>
  <c r="AQ50" i="5" s="1"/>
  <c r="BT50" i="5"/>
  <c r="AO15" i="5"/>
  <c r="AP15" i="5" s="1"/>
  <c r="AQ15" i="5" s="1"/>
  <c r="BT30" i="5"/>
  <c r="AO45" i="5"/>
  <c r="BT15" i="5"/>
  <c r="AO25" i="5"/>
  <c r="AP25" i="5" s="1"/>
  <c r="AQ25" i="5" s="1"/>
  <c r="AO40" i="5"/>
  <c r="AP40" i="5" s="1"/>
  <c r="AQ40" i="5" s="1"/>
  <c r="AP45" i="5"/>
  <c r="AQ45" i="5" s="1"/>
  <c r="BT45" i="5"/>
  <c r="AO20" i="5"/>
  <c r="AP20" i="5" s="1"/>
  <c r="AQ20" i="5" s="1"/>
  <c r="BT25" i="5"/>
  <c r="BO45" i="5"/>
  <c r="BP45" i="5" s="1"/>
  <c r="BQ45" i="5" s="1"/>
  <c r="BS45" i="5" s="1"/>
  <c r="BU45" i="5" s="1"/>
  <c r="BO50" i="5"/>
  <c r="BP50" i="5" s="1"/>
  <c r="BQ50" i="5" s="1"/>
  <c r="BS50" i="5" s="1"/>
  <c r="BU50" i="5" s="1"/>
  <c r="AO55" i="5"/>
  <c r="AP55" i="5" s="1"/>
  <c r="AQ55" i="5" s="1"/>
  <c r="BT55" i="5"/>
  <c r="BT60" i="5"/>
  <c r="AO60" i="5"/>
  <c r="AP60" i="5" s="1"/>
  <c r="AQ60" i="5" s="1"/>
  <c r="AO35" i="5"/>
  <c r="AP35" i="5" s="1"/>
  <c r="AQ35" i="5" s="1"/>
  <c r="BO35" i="5" l="1"/>
  <c r="BP35" i="5" s="1"/>
  <c r="BQ35" i="5" s="1"/>
  <c r="BS35" i="5" s="1"/>
  <c r="BU35" i="5" s="1"/>
  <c r="BO15" i="5"/>
  <c r="BP15" i="5" s="1"/>
  <c r="BQ15" i="5" s="1"/>
  <c r="BS15" i="5" s="1"/>
  <c r="BU15" i="5"/>
  <c r="BV15" i="5" s="1"/>
  <c r="BO60" i="5"/>
  <c r="BP60" i="5" s="1"/>
  <c r="BQ60" i="5" s="1"/>
  <c r="BS60" i="5" s="1"/>
  <c r="BU60" i="5" s="1"/>
  <c r="BV60" i="5" s="1"/>
  <c r="BO30" i="5"/>
  <c r="BP30" i="5" s="1"/>
  <c r="BQ30" i="5" s="1"/>
  <c r="BS30" i="5" s="1"/>
  <c r="BO55" i="5"/>
  <c r="BP55" i="5" s="1"/>
  <c r="BQ55" i="5" s="1"/>
  <c r="BS55" i="5" s="1"/>
  <c r="BU55" i="5" s="1"/>
  <c r="BV35" i="5"/>
  <c r="BV25" i="5"/>
  <c r="BU30" i="5"/>
  <c r="BV30" i="5" s="1"/>
  <c r="BU25" i="5"/>
  <c r="BV55" i="5"/>
  <c r="BV45" i="5"/>
  <c r="BV5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14" authorId="0" shapeId="0" xr:uid="{00000000-0006-0000-0200-00000C000000}">
      <text>
        <r>
          <rPr>
            <sz val="11"/>
            <color theme="1"/>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que acciones se han llevado a cabo duarente el periodo en cumplimiento de las actividades de control.
	-tc={51539813-6C4D-4434-A450-4BCA4B2FB0E5}</t>
        </r>
      </text>
    </comment>
    <comment ref="O14" authorId="0" shapeId="0" xr:uid="{049540C9-8D18-40DA-B017-19FD0F9FC7ED}">
      <text>
        <r>
          <rPr>
            <sz val="11"/>
            <color theme="1"/>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que acciones se han llevado a cabo duarente el periodo en cumplimiento de las actividades de control.
	-tc={51539813-6C4D-4434-A450-4BCA4B2FB0E5}</t>
        </r>
      </text>
    </comment>
    <comment ref="Q14" authorId="0" shapeId="0" xr:uid="{4F51D385-979B-4B61-BF5A-DF6F1F65F6E2}">
      <text>
        <r>
          <rPr>
            <sz val="11"/>
            <color theme="1"/>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que acciones se han llevado a cabo duarente el periodo en cumplimiento de las actividades de control.
	-tc={51539813-6C4D-4434-A450-4BCA4B2FB0E5}</t>
        </r>
      </text>
    </comment>
    <comment ref="E55" authorId="0" shapeId="0" xr:uid="{00000000-0006-0000-0200-00000D000000}">
      <text>
        <r>
          <rPr>
            <sz val="11"/>
            <color theme="1"/>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1 y 3
2 y4
poner puntos de control
	-tc={9B817E63-1547-4345-BBC1-373F3CE07CF8}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D7" authorId="0" shapeId="0" xr:uid="{5979534B-BE06-4534-903C-24D4F3BEE2B4}">
      <text>
        <r>
          <rPr>
            <b/>
            <sz val="9"/>
            <color indexed="81"/>
            <rFont val="Tahoma"/>
            <family val="2"/>
          </rPr>
          <t xml:space="preserve">Los controles asiganados para el riesgo 4 tienen la misma descripción y no presentan enumeración.
</t>
        </r>
      </text>
    </comment>
    <comment ref="D8" authorId="0" shapeId="0" xr:uid="{914AE151-BC35-4917-A916-755019BE098A}">
      <text>
        <r>
          <rPr>
            <b/>
            <sz val="9"/>
            <color indexed="81"/>
            <rFont val="Tahoma"/>
            <family val="2"/>
          </rPr>
          <t xml:space="preserve">El riesgo tiene dos controles iguales(1 y 2), no se eneuntran enumerados.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I12" authorId="0" shapeId="0" xr:uid="{434847BF-4DF7-453A-91B4-3031AC40583B}">
      <text>
        <r>
          <rPr>
            <sz val="11"/>
            <color theme="1"/>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aspectos relevantes. Calificar de uno a cinco de acuerdo a la percepción de 
la matearialización del riesgo.
P1: Persona 1
	-tc={79431552-28A6-4910-B2C1-DC9E08AC7969}</t>
        </r>
      </text>
    </comment>
    <comment ref="E55" authorId="0" shapeId="0" xr:uid="{1F028315-1415-464A-9172-F32F75EE09FB}">
      <text>
        <r>
          <rPr>
            <sz val="11"/>
            <color theme="1"/>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1 y 3
2 y4
poner puntos de control
	-tc={9B817E63-1547-4345-BBC1-373F3CE07CF8}</t>
        </r>
      </text>
    </comment>
  </commentList>
</comments>
</file>

<file path=xl/sharedStrings.xml><?xml version="1.0" encoding="utf-8"?>
<sst xmlns="http://schemas.openxmlformats.org/spreadsheetml/2006/main" count="976" uniqueCount="432">
  <si>
    <t>Proceso: Planeación Estratégica</t>
  </si>
  <si>
    <t>Código:</t>
  </si>
  <si>
    <t>PE-P5-F2</t>
  </si>
  <si>
    <t>Versión:</t>
  </si>
  <si>
    <t>Fecha:</t>
  </si>
  <si>
    <t>Abril de 2020</t>
  </si>
  <si>
    <t>Matriz de Riesgos</t>
  </si>
  <si>
    <t>Página</t>
  </si>
  <si>
    <t>Página 1 de 1</t>
  </si>
  <si>
    <t>Elaborado por:</t>
  </si>
  <si>
    <t>Camilo E. Salgado Gil
Prof. Esp. OAP</t>
  </si>
  <si>
    <t>Revisado por:</t>
  </si>
  <si>
    <t>José Joaquín Vargas Ramírez
Prof. Esp. OAP</t>
  </si>
  <si>
    <t>Aprobado por:</t>
  </si>
  <si>
    <t>Danny Efraín García Perdomo
Jefe OAP (E)</t>
  </si>
  <si>
    <t>Probabilidad (Factibilidad)</t>
  </si>
  <si>
    <t>CRITERIOS DE VALORACION IMPACTO</t>
  </si>
  <si>
    <t>RIESGO INHERENTE</t>
  </si>
  <si>
    <t>VALORACIÓN ACTIVIDADES DE CONTROL</t>
  </si>
  <si>
    <t>Nro.</t>
  </si>
  <si>
    <t>Proceso</t>
  </si>
  <si>
    <t>Objetivo del Proceso</t>
  </si>
  <si>
    <t>Riesgo</t>
  </si>
  <si>
    <t>Causas</t>
  </si>
  <si>
    <t>Consecuencias</t>
  </si>
  <si>
    <t>Descripción del Riesgo</t>
  </si>
  <si>
    <t>Probabilidad (Frecuencia)</t>
  </si>
  <si>
    <t>P1</t>
  </si>
  <si>
    <t>P2</t>
  </si>
  <si>
    <t>P3</t>
  </si>
  <si>
    <t>P4</t>
  </si>
  <si>
    <t>P5</t>
  </si>
  <si>
    <t>P6</t>
  </si>
  <si>
    <t>Promedio</t>
  </si>
  <si>
    <t>Nivel</t>
  </si>
  <si>
    <t>Pago de sanciones económicas por incumplimiento en la normatividad aplicable ante un ente regulador, las cuales afectan en un valor del presupuesto general de la entidad</t>
  </si>
  <si>
    <t>Pago de indemnizaciones a terceros por acciones legales que pueden afectar el presupuesto total de la entidad en un valor</t>
  </si>
  <si>
    <t>Pérdida de cobertura en la prestación de los servicios de la entidad</t>
  </si>
  <si>
    <t>Impacto que afecte la ejecución presupuestal en un valor</t>
  </si>
  <si>
    <t>Interrupción de las operaciones de la entidad</t>
  </si>
  <si>
    <t>Sanciones económicas o administrativas</t>
  </si>
  <si>
    <t>Afectación la imagen institucional</t>
  </si>
  <si>
    <t>Pérdida de información Crítica</t>
  </si>
  <si>
    <t>Incumplimiento en las metas y objetivos institucionales</t>
  </si>
  <si>
    <t>Impacto Nivel</t>
  </si>
  <si>
    <t>Probabilidad</t>
  </si>
  <si>
    <t>Impacto</t>
  </si>
  <si>
    <t>Riesgo Inherente</t>
  </si>
  <si>
    <t>Opción de Manejo</t>
  </si>
  <si>
    <t>Descripción Actividad de Control</t>
  </si>
  <si>
    <t>Documento donde se encuentra relacionada la actividad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</si>
  <si>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</si>
  <si>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</si>
  <si>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</si>
  <si>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</si>
  <si>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</si>
  <si>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</si>
  <si>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Total</t>
  </si>
  <si>
    <t>Resultado Diseño del Control</t>
  </si>
  <si>
    <t>El Control se ejecuta…</t>
  </si>
  <si>
    <t>Resultado Ejecución del Control</t>
  </si>
  <si>
    <t>Solidez individual del control</t>
  </si>
  <si>
    <t>Puntaje</t>
  </si>
  <si>
    <t>El Control Disminuye Directamente…</t>
  </si>
  <si>
    <t>Puntaje Conjunto</t>
  </si>
  <si>
    <t>Solidez del Conjunto de Controles</t>
  </si>
  <si>
    <t>Puntaje a Disminuir Probabilidad</t>
  </si>
  <si>
    <t>Puntaje a Disminuir Impacto</t>
  </si>
  <si>
    <t>Riesgo Residual</t>
  </si>
  <si>
    <t>Soporte</t>
  </si>
  <si>
    <t>Responsable</t>
  </si>
  <si>
    <t>Tiempo</t>
  </si>
  <si>
    <t>Indicador</t>
  </si>
  <si>
    <t>Acción de contingencia ante posible materialización</t>
  </si>
  <si>
    <t>Acciones Adelantadas</t>
  </si>
  <si>
    <t xml:space="preserve">¿Se han identificado cambios en el riesgo? </t>
  </si>
  <si>
    <t>¿Se Materializó?</t>
  </si>
  <si>
    <t>¿Por qué?</t>
  </si>
  <si>
    <t>Observación</t>
  </si>
  <si>
    <t>Operativo</t>
  </si>
  <si>
    <t xml:space="preserve"> &gt;0,5%</t>
  </si>
  <si>
    <t>&gt;5%</t>
  </si>
  <si>
    <t>&gt;1%</t>
  </si>
  <si>
    <t>No hay</t>
  </si>
  <si>
    <t>Reclamaciones o quejas de los usuarios que implican investigaciones internas disciplinarias.</t>
  </si>
  <si>
    <t>Imagen institucional afectada localmente por retrasos en la prestación del servicio a los usuarios o ciudadanos</t>
  </si>
  <si>
    <t>Pérdida de información crítica que puede ser recuperada de forma parcial o incompleta</t>
  </si>
  <si>
    <t>Incumplimiento en las metas y objetivos institucionales afectando el cumplimiento en las metas de gobierno.</t>
  </si>
  <si>
    <t>Asignado</t>
  </si>
  <si>
    <t>Adecuado</t>
  </si>
  <si>
    <t>Oportuna</t>
  </si>
  <si>
    <t>Prevenir</t>
  </si>
  <si>
    <t>Confiable</t>
  </si>
  <si>
    <t>Se Investigan y resuelven oportunamente</t>
  </si>
  <si>
    <t>Completa</t>
  </si>
  <si>
    <t>Siempre de manera consistente por parte del responsable</t>
  </si>
  <si>
    <t>Correos electrónicos</t>
  </si>
  <si>
    <t>NO</t>
  </si>
  <si>
    <t>Semestral</t>
  </si>
  <si>
    <t>No se generan</t>
  </si>
  <si>
    <t>No se afecta</t>
  </si>
  <si>
    <t>No se presentan</t>
  </si>
  <si>
    <t>Tecnológico</t>
  </si>
  <si>
    <t>Atención al ciudadano</t>
  </si>
  <si>
    <t>Brindar atención e información al ciudadano de manera oportuna, clara y completa para atender la demanda de los ciudadanos en trámites, servicios, peticiones, quejas, reclamos, sugerencias a través de los diferentes canales de interacción definidos por la entidad y orientación o asistencia relacionada con las actividades de la Secretaria de Desarrollo Economico</t>
  </si>
  <si>
    <t>Reclamaciones o quejas de los usuarios que podrían implicar una denuncia ante los entes reguladores o una demanda de largo alcance para la entidad.</t>
  </si>
  <si>
    <t>Detectar</t>
  </si>
  <si>
    <t xml:space="preserve">Control Disciplinario </t>
  </si>
  <si>
    <t>Conocer y fallar los procesos disciplinarios que se adelanten contra los funcionarios y ex funcionarios de la Secretaría, de conformidad con el ordenamiento jurídico.</t>
  </si>
  <si>
    <t>De cumplimiento</t>
  </si>
  <si>
    <t>Imposibilidad del territorio de aplicar justicia</t>
  </si>
  <si>
    <t>Constante</t>
  </si>
  <si>
    <t>No</t>
  </si>
  <si>
    <t>Afectación de la imagen de la entidad</t>
  </si>
  <si>
    <t>Inventario físico de los expedientes activos del Grupo de Control Interno Disciplinario, realizado por los profesionales adscritos al mismo, cada seis (6) meses, con el propósito de revisar que no existan faltantes. En caso de inconsistencia se realizará el informe respectivo para el inicio de la investigación disciplinaria a que haya lugar y la denuncia penal correspondiente. Como evidencia del inventario de levantará un Acta suscrita por quienes intervinieron.</t>
  </si>
  <si>
    <t>Incompleta</t>
  </si>
  <si>
    <t xml:space="preserve">El inventario está programado para finales del mes de junio del año 2021, conforme a la programación inicial dada por el Grupo de Control Disciplinario. 
Evidencias: N/A
</t>
  </si>
  <si>
    <t>-</t>
  </si>
  <si>
    <t xml:space="preserve">Procedimiento único disciplianrio
instrucivo actuaciones procedimiento ordinario 
Instructivo actuaciones procedimiento verbal </t>
  </si>
  <si>
    <t>Se realiza una nnueva identificación de los riesgos entre los integrantes del grupo disciplinario y el Líder del proceso, teniendo en cuenta los prámetros del documento pe-p5-gu1_gua_administracin_riesgos_v5. Por lo anterior este riesgo para el próximo monitoreo queda INACTIVO.</t>
  </si>
  <si>
    <t>Afectación de los principios de la función administrativa</t>
  </si>
  <si>
    <t>No. De demandas de actos admisnitrativos + No. Revocatoria directa del acto administrativo=0</t>
  </si>
  <si>
    <t>Análisis Jurídico respecto de demanda del acto administrativo o revocatoria directa de este</t>
  </si>
  <si>
    <t>Gestion de Empleo</t>
  </si>
  <si>
    <t>Mejorar la calidad del empleo en Bogotá, a través del desarrollo de políticas activas de empleo que permitan la articulación efectiva de la oferta y la demanda de trabajo.</t>
  </si>
  <si>
    <t>Por algunas horas</t>
  </si>
  <si>
    <t>El riesgo no se ha materializado ya que las actividades de control han sido efectivas.</t>
  </si>
  <si>
    <t>Gestión de Desarrollo Empresarial</t>
  </si>
  <si>
    <t>Algunas veces por parte del responsable</t>
  </si>
  <si>
    <t>Prestar un servicio eficiente frente a los recursos tecnológicos, Sistemas de Información, redes y comunicaciones para que estos se encuentren siempre a disposición y en óptimas condiciones que permitan soportar los procesos misionales y administrativos de la entidad.</t>
  </si>
  <si>
    <t>&gt;20%</t>
  </si>
  <si>
    <t>Por más de 2 días</t>
  </si>
  <si>
    <t>Profesional encargado</t>
  </si>
  <si>
    <t>Gestión de Talento Humano</t>
  </si>
  <si>
    <t>Administrar el Recurso Humano de la Secretaría Distrital de Desarrollo Económico, a través de la vinculación, permanencia y retiro, fortaleciendo las competencias, fomentando entornos de trabajo seguros y amigables con el medio ambiente, de la mano de los principios y valores corporativos, para prestar los servicios de la entidad con accesibilidad, oportunidad y confiabilidad.</t>
  </si>
  <si>
    <t>Gerencial</t>
  </si>
  <si>
    <t>Débil</t>
  </si>
  <si>
    <t>Financiero</t>
  </si>
  <si>
    <t>&gt;10%</t>
  </si>
  <si>
    <t>Sanción por parte del ente de control u otro ente regulador</t>
  </si>
  <si>
    <t>RIESGO  RESIDUAL</t>
  </si>
  <si>
    <r>
      <rPr>
        <b/>
        <sz val="12"/>
        <color theme="1"/>
        <rFont val="Arial"/>
        <family val="2"/>
      </rPr>
      <t xml:space="preserve">1. </t>
    </r>
    <r>
      <rPr>
        <sz val="12"/>
        <color theme="1"/>
        <rFont val="Arial"/>
        <family val="2"/>
      </rPr>
      <t>¿Afectar al grupo de funcionarios del proceso?</t>
    </r>
  </si>
  <si>
    <r>
      <rPr>
        <b/>
        <sz val="12"/>
        <color theme="1"/>
        <rFont val="Arial"/>
        <family val="2"/>
      </rPr>
      <t xml:space="preserve">2. </t>
    </r>
    <r>
      <rPr>
        <sz val="12"/>
        <color theme="1"/>
        <rFont val="Arial"/>
        <family val="2"/>
      </rPr>
      <t>¿Afectar el cumplimiento de metas y objetivos de la dependencia?</t>
    </r>
  </si>
  <si>
    <r>
      <rPr>
        <b/>
        <sz val="12"/>
        <color theme="1"/>
        <rFont val="Arial"/>
        <family val="2"/>
      </rPr>
      <t xml:space="preserve">3. </t>
    </r>
    <r>
      <rPr>
        <sz val="12"/>
        <color theme="1"/>
        <rFont val="Arial"/>
        <family val="2"/>
      </rPr>
      <t>¿Afectar el cumplimiento de la misión de la Entidad?</t>
    </r>
  </si>
  <si>
    <r>
      <rPr>
        <b/>
        <sz val="12"/>
        <color theme="1"/>
        <rFont val="Arial"/>
        <family val="2"/>
      </rPr>
      <t xml:space="preserve">4. </t>
    </r>
    <r>
      <rPr>
        <sz val="12"/>
        <color theme="1"/>
        <rFont val="Arial"/>
        <family val="2"/>
      </rPr>
      <t>¿Afectar el cumplimiento de la misión del sector al que pertenece la Entidad?</t>
    </r>
  </si>
  <si>
    <r>
      <rPr>
        <b/>
        <sz val="12"/>
        <color theme="1"/>
        <rFont val="Arial"/>
        <family val="2"/>
      </rPr>
      <t>5.</t>
    </r>
    <r>
      <rPr>
        <sz val="12"/>
        <color theme="1"/>
        <rFont val="Arial"/>
        <family val="2"/>
      </rPr>
      <t xml:space="preserve"> ¿Genera perdida de confianza de la Entidad, afectando su reputación?</t>
    </r>
  </si>
  <si>
    <r>
      <rPr>
        <b/>
        <sz val="12"/>
        <color theme="1"/>
        <rFont val="Arial"/>
        <family val="2"/>
      </rPr>
      <t xml:space="preserve">6. </t>
    </r>
    <r>
      <rPr>
        <sz val="12"/>
        <color theme="1"/>
        <rFont val="Arial"/>
        <family val="2"/>
      </rPr>
      <t>¿Generar perdida de recursos economicos?</t>
    </r>
  </si>
  <si>
    <r>
      <rPr>
        <b/>
        <sz val="12"/>
        <color theme="1"/>
        <rFont val="Arial"/>
        <family val="2"/>
      </rPr>
      <t xml:space="preserve">7. </t>
    </r>
    <r>
      <rPr>
        <sz val="12"/>
        <color theme="1"/>
        <rFont val="Arial"/>
        <family val="2"/>
      </rPr>
      <t>¿Afectar la generación de los productos de prestación de servicios?</t>
    </r>
  </si>
  <si>
    <r>
      <rPr>
        <b/>
        <sz val="12"/>
        <color theme="1"/>
        <rFont val="Arial"/>
        <family val="2"/>
      </rPr>
      <t xml:space="preserve">8. </t>
    </r>
    <r>
      <rPr>
        <sz val="12"/>
        <color theme="1"/>
        <rFont val="Arial"/>
        <family val="2"/>
      </rPr>
      <t>¿Dar lugar al detrimento de la calidad de vida de la comunidad por la perdida del bien o servicios o los recursos publicos?</t>
    </r>
  </si>
  <si>
    <r>
      <rPr>
        <b/>
        <sz val="12"/>
        <color theme="1"/>
        <rFont val="Arial"/>
        <family val="2"/>
      </rPr>
      <t xml:space="preserve">9. </t>
    </r>
    <r>
      <rPr>
        <sz val="12"/>
        <color theme="1"/>
        <rFont val="Arial"/>
        <family val="2"/>
      </rPr>
      <t>¿Generar perdida de información de la Entidad?</t>
    </r>
  </si>
  <si>
    <r>
      <rPr>
        <b/>
        <sz val="12"/>
        <color theme="1"/>
        <rFont val="Arial"/>
        <family val="2"/>
      </rPr>
      <t xml:space="preserve">10. </t>
    </r>
    <r>
      <rPr>
        <sz val="12"/>
        <color theme="1"/>
        <rFont val="Arial"/>
        <family val="2"/>
      </rPr>
      <t>¿Generar intervención de los organos de control, de la Fiscalia, u otro entre?</t>
    </r>
  </si>
  <si>
    <r>
      <rPr>
        <b/>
        <sz val="12"/>
        <color theme="1"/>
        <rFont val="Arial"/>
        <family val="2"/>
      </rPr>
      <t xml:space="preserve">11. </t>
    </r>
    <r>
      <rPr>
        <sz val="12"/>
        <color theme="1"/>
        <rFont val="Arial"/>
        <family val="2"/>
      </rPr>
      <t>¿Dar lugar a procesos sancionatorios?</t>
    </r>
  </si>
  <si>
    <r>
      <rPr>
        <b/>
        <sz val="12"/>
        <color theme="1"/>
        <rFont val="Arial"/>
        <family val="2"/>
      </rPr>
      <t xml:space="preserve">12. </t>
    </r>
    <r>
      <rPr>
        <sz val="12"/>
        <color theme="1"/>
        <rFont val="Arial"/>
        <family val="2"/>
      </rPr>
      <t>¿Dar lugar a procesos disciplinarios?</t>
    </r>
  </si>
  <si>
    <r>
      <rPr>
        <b/>
        <sz val="12"/>
        <color theme="1"/>
        <rFont val="Arial"/>
        <family val="2"/>
      </rPr>
      <t xml:space="preserve">13. </t>
    </r>
    <r>
      <rPr>
        <sz val="12"/>
        <color theme="1"/>
        <rFont val="Arial"/>
        <family val="2"/>
      </rPr>
      <t>¿Dar lugar a procesos fiscales?</t>
    </r>
  </si>
  <si>
    <r>
      <rPr>
        <b/>
        <sz val="12"/>
        <color theme="1"/>
        <rFont val="Arial"/>
        <family val="2"/>
      </rPr>
      <t xml:space="preserve">14. </t>
    </r>
    <r>
      <rPr>
        <sz val="12"/>
        <color theme="1"/>
        <rFont val="Arial"/>
        <family val="2"/>
      </rPr>
      <t>¿Dar lugar a procesos penales?</t>
    </r>
  </si>
  <si>
    <r>
      <rPr>
        <b/>
        <sz val="12"/>
        <color theme="1"/>
        <rFont val="Arial"/>
        <family val="2"/>
      </rPr>
      <t xml:space="preserve">15. </t>
    </r>
    <r>
      <rPr>
        <sz val="12"/>
        <color theme="1"/>
        <rFont val="Arial"/>
        <family val="2"/>
      </rPr>
      <t>¿Generar Perdida de Credibilidad del sector?</t>
    </r>
  </si>
  <si>
    <r>
      <rPr>
        <b/>
        <sz val="12"/>
        <color theme="1"/>
        <rFont val="Arial"/>
        <family val="2"/>
      </rPr>
      <t xml:space="preserve">16. </t>
    </r>
    <r>
      <rPr>
        <sz val="12"/>
        <color theme="1"/>
        <rFont val="Arial"/>
        <family val="2"/>
      </rPr>
      <t>¿Ocasiona lesiones fisicas o perdida de vidas humanas?</t>
    </r>
  </si>
  <si>
    <r>
      <rPr>
        <b/>
        <sz val="12"/>
        <color theme="1"/>
        <rFont val="Arial"/>
        <family val="2"/>
      </rPr>
      <t xml:space="preserve">17. </t>
    </r>
    <r>
      <rPr>
        <sz val="12"/>
        <color theme="1"/>
        <rFont val="Arial"/>
        <family val="2"/>
      </rPr>
      <t>¿Afectar la imagen regional?</t>
    </r>
  </si>
  <si>
    <r>
      <rPr>
        <b/>
        <sz val="12"/>
        <color theme="1"/>
        <rFont val="Arial"/>
        <family val="2"/>
      </rPr>
      <t xml:space="preserve">18. </t>
    </r>
    <r>
      <rPr>
        <sz val="12"/>
        <color theme="1"/>
        <rFont val="Arial"/>
        <family val="2"/>
      </rPr>
      <t>¿Afectar la imagen nacional?</t>
    </r>
  </si>
  <si>
    <r>
      <rPr>
        <b/>
        <sz val="12"/>
        <color theme="1"/>
        <rFont val="Arial"/>
        <family val="2"/>
      </rPr>
      <t xml:space="preserve">19. </t>
    </r>
    <r>
      <rPr>
        <sz val="12"/>
        <color theme="1"/>
        <rFont val="Arial"/>
        <family val="2"/>
      </rPr>
      <t>¿Generar daño ambiental?</t>
    </r>
  </si>
  <si>
    <t>Total de Preguntas Afirmativas</t>
  </si>
  <si>
    <t>Total de Preguntas Negativas</t>
  </si>
  <si>
    <t>¿La fuente de información que se utiliza en el desarrollo del control es información confiable que permita mitigar el riesgo?</t>
  </si>
  <si>
    <t xml:space="preserve">Favorecimiento a personas y/o empresarios para obtener un beneficio </t>
  </si>
  <si>
    <t>1.Trafico de influencias</t>
  </si>
  <si>
    <t>1. La falta de aplicación de los protocolos de Bienvenida en el area de registro de la ruta de empleabilidad, no permite validar que las personas que realizan la ruta, tengan total claridad que el servicio que se ofrece es un serivicio gratuito que se ofrece bajo los principios eticos y que el proceso se selección y vinculación esta a cargo del empleador de acuerdo al perfil del buscador de empleador.</t>
  </si>
  <si>
    <t xml:space="preserve">El tráfico de influencias y la manipulacion de información de empresarios y personas para beneficio propio o de terceros con el fin de obtener favores o tratamiento preferencial pueden ocasionar que se genere favorecimiento a personas y/o empresarios para obtener un beneficio y en consecuencia desviación de la gestión pública.
</t>
  </si>
  <si>
    <t>SI</t>
  </si>
  <si>
    <r>
      <rPr>
        <sz val="12"/>
        <color theme="1"/>
        <rFont val="Arial"/>
        <family val="2"/>
      </rPr>
      <t xml:space="preserve">1. El Protocolo de Bienvenida al Buscador, lo aplican diariamente los Profesionales del área de  Registro en la ruta de empleabilidad que se ofrece en la Agencia Publica de Gestión y colocación del Distrito  o en los diferentes puntos de atención como son: Ciudad Bolívar, Rafael Uribe Uribe, San Cristóbal, Tunjuelito y Usaquén, tiene como propósito validar con los Buscadores de empleo que el servicio que se ofrece es totalmente gratuito que se ofrece bajo los principios éticos y que el proceso de selección y vinculación está a cargo del empleador de acuerdo al perfil hojas de vida y competencias laborales, el registro se realiza por cada buscador que llega a la Agencia pública de Empleo con fin de validar y registrar la información de todos los Buscadores de Empleo, las inquietudes son aclaradas de forma inmediata, las evidencias de la actividad son los registros de los usuarios. </t>
    </r>
    <r>
      <rPr>
        <sz val="12"/>
        <color rgb="FFFF0000"/>
        <rFont val="Arial"/>
        <family val="2"/>
      </rPr>
      <t>(Como oportunidad de mejora se recomienda ajustar la redacción del control para que cumpla con los criterios mínimos y así mismo la función de este, teniendo en cuenta que una vez leído y analizado se dificulta entender cual es el propósito del mismo y la relación con la causa)</t>
    </r>
  </si>
  <si>
    <t>Procedimiento ruta de empleabilidad GE-P5</t>
  </si>
  <si>
    <t xml:space="preserve">1- Protocolo de Bienvenida y registro de usuarios 
2. Consolidado mensual de vacantes asignadas a Intermediadores </t>
  </si>
  <si>
    <t>1.Profesionales del area de Registro
2. Profesional del area de  de la SEF</t>
  </si>
  <si>
    <t>1. Diario
2.Mensual</t>
  </si>
  <si>
    <t>1. No. De personas sensibilizadas en el protocolo de Bienvenida al Buscador.
2. No. De vacantes vigentes gestionadas al mes por cada intermediador laboral.</t>
  </si>
  <si>
    <t xml:space="preserve">
En caso que el riesgo ocurra la subdirectora de Empleo y Formación convocara al equipo para  socializar lo ocurrido y tomar las decisiones pertinentes. 
Para que no se materialice:
Se tiene control con las bases de datos,
Se le hace estricto seguimiento a las vacantes que se gestionan.
 </t>
  </si>
  <si>
    <t>1. Diligenciamiento diario de los protocolos de Bienvenida al buscador en el área de registro.   
2. Vacantes asignadas al mes a los intermediadores laborales para su respectiva gestión.</t>
  </si>
  <si>
    <t>No se han identlificado cambios en los riesgos</t>
  </si>
  <si>
    <t xml:space="preserve">2. Manipulacion de información de empresarios y personas para beneficio propio o de terceros con el fin de obtener favores o tratamiento preferencial </t>
  </si>
  <si>
    <t>2. La falta de asignacion de vacantes a los intermediadores laborales por parte de los gestores empresariales  no nos permiten medir la gestión de las mismas.</t>
  </si>
  <si>
    <t>2. La alimentación de la base de datos y la asignación de Intermediador laboral para gestión de las vacantes  la realizan los profesionales del área de gestión empresarial a medida que se van gestionando las vacantes, los consolidados de la actividad los entrega mensualmente , el profesional y/o contratista encargado en la subdirección de Empleo y formación, tiene como propósito validar que las vacantes sean asignadas a los intermediadores de Empleo para su respectiva gestión, la actividad se realiza asignando vacantes equitativamente a los intermediadores de modo que todos en el mes las gestionen, las observaciones que se presentan las reporta el gestor empresarial, la  subdirectora de Empleo y Formación convoca a reunión para evaluar lo sucedido y realizar los respectivos correctivos, la evidencia de la actividad son los consolidados mensuales.</t>
  </si>
  <si>
    <t>Coordinar y articular la formulación, implementación y seguimiento de políticas públicas, planes, programas y proyectos orientados al desarrollo empresarial, mediante la consolidación del ecosistema de emprendimiento de la ciudad, el fortalecimiento empresarial, la formalización, la mejora de la productividad y de la competencia, la intermediación de los mercados, el acceso al financiamiento, la inclusión financiera  con el fin de  mejorar la calidad de vida de los ciudadanos.</t>
  </si>
  <si>
    <t>La posibilidad de recibir o solicitar dádivas para otorgar beneficios a un tercero</t>
  </si>
  <si>
    <t>• Interés de funcionarios en favorecer a particulares.</t>
  </si>
  <si>
    <t>Pérdida de Credibilidad y confianza en la Entidad.</t>
  </si>
  <si>
    <t xml:space="preserve">Por el desconocimiento de la normatividad, los procesos e interés de funcionarios públicos de favorecer a particulares, surge la posibilidad de recibir o solicitar dádivas para beneficiar a un tercero, lo que conlleva a la pérdida de Credibilidad y confianza en la Entidad, investigaciones administrativas y fiscales, e Incremento en las peticiones, quejas y reclamos (PQRs) </t>
  </si>
  <si>
    <t>1. El profesional del área y/o comité respectivo realizará la verificación de los pasos establecidos en cada uno de los subprocesos, a través de la lista de chequeo y/o trazabilidad del proceso,  cada vez que se realice la solicitud y /o convocatoria, cuando se encuentren desviaciones, se le informará al interesado mediante oficio y/o correo electrónico.</t>
  </si>
  <si>
    <t>gde-p1_aprovechamiento_economico_espacio_publico
gde-p4_pol_prog_proy_sistem_finaciero
 gde-p5_acceso_finan_gest_riesgos 
gde-p7_educacion_financiera
.  gde-p8_articul_interinstitucional
gde-p9_requerim_int_ext_financiamiento  
gde-p10_formal_mejora_estruc_empr
gde-p12_intermed_empresarial
gde-p14_act_empresarial
gde-p15_implem_estrat_empr_dllo_empres
gde-p16_fortalec_desarrollo_empresarial</t>
  </si>
  <si>
    <t>• Actas de  Reunión. 
• Listas de Asistencia
• Correos electrónicos
• Registro Fotográfico
• Documentos y/o formato de la Convocatoria.
• Lista de Chequeo documentos.</t>
  </si>
  <si>
    <t xml:space="preserve">Director, Subdirectores, Supervisores,  Profesionales  y/o Contratistas </t>
  </si>
  <si>
    <t>Cada vez que se requiera.</t>
  </si>
  <si>
    <t>1. # Convocatorias efectivas.
2. # Solicitudes gestionadas / # Solicitudes recibidas
3. # de listas de asistencia  o actas de inducción y reinducción de los procesos.</t>
  </si>
  <si>
    <t>Revisión y determinacion de las causas de la inefectividad de las actividades de control implementadas y  definición de nuevos controles que eviten la materialización del riesgo.</t>
  </si>
  <si>
    <t>Para SIFRE, en la actividad de aprovechamiento económico de Espacio Público, el funcionario encargado, da aplicabilidad al Protocolo Temporal, en las solicitudes de Espacio Público recibidas por la SDDE,  para el programa Ruta Bogotá-E de la subdirección de emprendimiento, se realizó un proceso de cotización para la operación del mismo, para la SFIF se suscribió la convocatoria no. 001 por la cual se establece el marco para acceder al fortalecimiento de empresas y personas naturales en el manejo financiero y de unidades de negocio a través de talleres de educación financiera, asi como las facilidades para el acceso al crédito, a trvés de la líneas de redescuento y garatntías, con el objeto de fortalecer las empresas en el marco del plan de desarrollo. Para la DDEE se encuentra en estructuración los programas para la vigencia 2021.</t>
  </si>
  <si>
    <t>Se aplican los controles establecidos.</t>
  </si>
  <si>
    <t>Los programas y estrategias de la DDEE se encuentran en estructuración.</t>
  </si>
  <si>
    <t>• Desconocimiento e insuficiente capacitación de la normatividad vigente y procesos aplicables.</t>
  </si>
  <si>
    <t>Investigaciones administrativas y fiscales.</t>
  </si>
  <si>
    <t>2. El Profesional designado, capacitará a los servidores, sobre las normas que rigen la entidad, los  procesos del área correspondiente y el manejo adecuado de los procedimientos aplicados, cada vez que se requiera o cuando ingresen nuevos funcionarios; en caso de dudas e inquietudes del funcionario nuevo, se solicitará una nueva capacitación. Como evidencia quedara la lista de asistencia.</t>
  </si>
  <si>
    <r>
      <rPr>
        <sz val="12"/>
        <color theme="1"/>
        <rFont val="Arial"/>
        <family val="2"/>
      </rPr>
      <t>Se dio inducción y capacitación a nuevos funcionarios que ingresaron a la SIFRE</t>
    </r>
    <r>
      <rPr>
        <sz val="12"/>
        <color rgb="FFFF0000"/>
        <rFont val="Arial"/>
        <family val="2"/>
      </rPr>
      <t xml:space="preserve"> </t>
    </r>
    <r>
      <rPr>
        <sz val="12"/>
        <color theme="1"/>
        <rFont val="Arial"/>
        <family val="2"/>
      </rPr>
      <t>para apoyar los diferentes procesos y se socializó con el equipo de la SIFRE el procedimiento de Contratación de Prestación de Servicios Profesionales y Apoyo a la Gestión GTH-P15 versión 2, en la SFIF los funcionarios se encuentran capacitándose en MIPG, en la SEN se realizaron las inducciones de los funcionarios nuevos y socialización de caracterización y de los procedimientos.</t>
    </r>
  </si>
  <si>
    <t>Ninguna</t>
  </si>
  <si>
    <t>Incremento en las peticiones, quejas y reclamos (PQRs)</t>
  </si>
  <si>
    <t>Posibilidad de nombrar un funcionario sin el lleno de requisitos, bajo la aprobación del funcionario encargado.</t>
  </si>
  <si>
    <t>Omisión de la aplicación de los parametros legales y normativos del proceso</t>
  </si>
  <si>
    <t>Apertura de procesos disciplinarios</t>
  </si>
  <si>
    <t xml:space="preserve">Situaciones como la escogencia de recurso humano que no cumpla con los requisitos con lo determinado en el manual de funciones vigente, una inadecada selecciòn de persona o la falta de capacitacion del mismo, puede desencadenar  en un riesgo de corrupción en la gestión del talento humano como lo es la inadecuada administración del recurso humano, al poderse evidenciar errores en la ejecucion de los proceso, baja participaciñon en las actividades  a desarrollar en la Entidad, aì como el incumplimiento en la ejecucion de las funciones  </t>
  </si>
  <si>
    <t>El profesional encargado en la SAF, de realizar los nombramientos debe verificar la idoneidad de los soportes presentados para la posesion , actividad que se debe realizar con la lista de chequeo asociada al proceso de talento humano , asi como con la normativa vigente, esto es, manual de funciones y normas reglamentarias, en caso que no se cumpla con lo allí solicitado,se requerirá para que allegue  los documentos faltantes , se debe dejar soporte en la lista de chequeo, adicionalmente se elaborará la certificación de verificación de requisitos la cual debe ir firmado por la SAF  o quien haga sus veces de jefe de personal.</t>
  </si>
  <si>
    <t>GTH-P7</t>
  </si>
  <si>
    <t>verificación de cumplimiento de requisitos firmado por la SAF o quien haga las veces de jefe de personal</t>
  </si>
  <si>
    <t>profesional de la SAF</t>
  </si>
  <si>
    <t>Cada vez que se realice un nombramiento</t>
  </si>
  <si>
    <t>numero de verificacion de requisitos/ numero de posesionados *100</t>
  </si>
  <si>
    <t xml:space="preserve">Revocatoria de nombramiento </t>
  </si>
  <si>
    <t>Apertura de procesos legales por falsedad en documento público</t>
  </si>
  <si>
    <t>Revocar nombramiento</t>
  </si>
  <si>
    <t>La posibilidad de que suceda ocultamiento o pérdida intencional del expediente disciplinario</t>
  </si>
  <si>
    <t>Ausencia de ética, rectitud, probidad y honestidad.</t>
  </si>
  <si>
    <t xml:space="preserve">Vencimiento de términos </t>
  </si>
  <si>
    <t>Por ausencia de ética, rectitud, probidad y honestidad se genera la posibilidad de que suceda ocultamiento o pérdida intencional del expediente disciplinario, lo que conllevaría al vencimiento de términos y favorecimiento de partes interesadas.</t>
  </si>
  <si>
    <t>Acta de reunión y de gestión del inventario</t>
  </si>
  <si>
    <t>Operador Disciplinario y 
Profesionales del Grupo de Control Disciplinario</t>
  </si>
  <si>
    <t>No. De expedientes reconstruidos=0</t>
  </si>
  <si>
    <t>Ordenar la reconstrucción de la parte procesal o expediente perdido</t>
  </si>
  <si>
    <t xml:space="preserve">Se realiza la actualización de la documentación del proceso. </t>
  </si>
  <si>
    <t>Favorecimiento de partes interesadas</t>
  </si>
  <si>
    <t>La posiblidad de que se presente una decisión contraria a derecho emitida en virtud de una dádiva ofrecida a cambio</t>
  </si>
  <si>
    <t>Por ausencia de ética, rectitud, probidad y honestidad se genera la posibilidad de que se presente una decisión contraria a derecho emitida en virtud de una dádiva ofrecida a cambio, lo que conllevaría a la imposibilidad del territorio de aplicar justicia, afectación de los prinicipios de la función administrativa y/o la afectación de la imagen de la entidad.</t>
  </si>
  <si>
    <t>El Profesional Especializado (a) de Control Disciplinario en conjunto con el Jefe de la Oficina revisarán cada uno de los proyectos de los actos administrativos, verificando que se encuentren acorde con la Ley y el Material probatorio recaudado en el expediente. En caso de no cumplir con los requisitos de Ley, el profesional que realizó el proyecto deberá modificarlo o corregirlo conforme a las sugerencias realizadas. Como evidencias quedan los correos electrónicos en los cuales se indican las observaciones.</t>
  </si>
  <si>
    <t>Profesional especializado del Grupo de Control Disciplinario</t>
  </si>
  <si>
    <t xml:space="preserve">Todos los proyectos de actos administrativos que fueron aprobados por el Subsecretario de Desarrollo Económico y Control Disciplinario, fueron revisados y aprobados por la Profesional Especializado 222-27 del Grupo de Control Disciplinario, quien realizó las observaciones y correcciones a que había lugar con el fin de verificar que el contenido se encontrara acorde con la Ley y el Material probatorio recaudado en el expediente.
Evidencia: Algunos pantallazos de los correos electrónicos remitidos para revisión a la profesional especializada 222-27 del Grupo de Control Disciplinario, no se remite la totalidad de los mismos en aras de garantizar la reserva legal establecida en el art. 95 de la Ley 724 de 2002. 
</t>
  </si>
  <si>
    <t>Gestión de TIC</t>
  </si>
  <si>
    <t>Posibilidad de alterar, eliminar o usar información institucional, buscando beneficio propio o de terceros</t>
  </si>
  <si>
    <t xml:space="preserve">Intrusos o empleados con entrenamiento deficiente, descontentos, malintencionados, negligentes, deshonestos o despedidos. </t>
  </si>
  <si>
    <t>Hallazgos administrativos por incumplimiento de funciones del area</t>
  </si>
  <si>
    <t>Intrusos o empleados con entrenamiento deficiente, descontentos, malintencionados, negligentes, deshonestos o despedidos.  podrían generar la posibilidad de alterar, eliminar o usar información institucional, buscando beneficio propio o de terceros lo que conllevaría a hallazgos administrativos por incumplimiento de funciones del area, incumplimiento de normas, incumplimiento de seguridad digitial e incumplimiento de la misionalidad institucional</t>
  </si>
  <si>
    <t>La actividad de control es realizada por el profesional Universitario  cada vez que se requiere este verificarque los roles y perfiles otorgados, sólo le permitan acceder a los aplicativos y a las páginas web autorizadas.  Los controles se realizan a través del Directorio Activo basadas en las solicitudes de modificaciones realizadas a traves de la mesa de ayuda, del Equipo de Seguridad Perimetral, y a través de los aplicativos administrativos y misionales de la Entidad.En caso de ocurrir un acceso indebido a cualquier información o aplicativo, se enviará la novedad al responsable y al supervisor o jefe inmediato; posteriormente se analizará cada situación y en caso de encontrar mérito se traslada a la Oficina de Control Interno Disciplinario y como evidencia encontraremos Logs de auditoría de los aplicativos, del Servidor de Dominio y del equipo de Seguridad Perimetral (Firewall)</t>
  </si>
  <si>
    <t>gt_p3_copia_respaldo
gt-p7_gestin_cuentas_usuario</t>
  </si>
  <si>
    <t>Logs de auditoría de los aplicativos, del Servidor de Dominio y del equipo de Seguridad Perimetral (Firewall)</t>
  </si>
  <si>
    <t>Cada vez que se requiera crear un usuario</t>
  </si>
  <si>
    <t>Número de usuarios creados con los permisos otorgados</t>
  </si>
  <si>
    <t>En caso de ocurrir un acceso indebido a cualquier información o aplicativo, se enviará la novedad al responsable y al supervisor o jefe inmediato; posteriormente se analizará cada situación y en caso de encontrar mérito se traslada a la Oficina de Control Interno Disciplinario</t>
  </si>
  <si>
    <t>Incumplimiento de normas</t>
  </si>
  <si>
    <t xml:space="preserve">Incumplimiento de seguridad digitial </t>
  </si>
  <si>
    <t>Incumplimiento de la misionalidad institucional</t>
  </si>
  <si>
    <t>Atención al Ciudadano</t>
  </si>
  <si>
    <t>Posibilidad Incumplimiento del procedimiento en beneficio de un tercero</t>
  </si>
  <si>
    <t>Interés de los funcionarios de atencion al ciudadano en beneficiar un tercero</t>
  </si>
  <si>
    <t>*Hallazgos administrativos, que pueden ocasionar sanciones disciplinarias por parte de un ente de control</t>
  </si>
  <si>
    <t>Interés de los funcionarios de atencion al ciudadano en beneficiar un tercero, incumpliendo el procedimiento generando hallazgos administrativos e investigaciones incompletas</t>
  </si>
  <si>
    <t>Verificar las PQRS recibidas  mediante un cuadro de control el total de los requerimientos radicados vs. los requerimientos respondidos.
El lider del proceso de atencion al ciudadano realiza verificacion en el cuadro de control y en Bogota te escucha mensualmente de los recibidos vs respondidos aen caso de encontrar algun requerimiento sin ser radicado al area competente se debe remitir a la oficina de control disciplanrio para iniciar las investigaciones pertinentes</t>
  </si>
  <si>
    <t>ac_p1_respuestas_quejas_reclamos_sugerencias_requerimientos</t>
  </si>
  <si>
    <t xml:space="preserve">Informe Mensual PQRSD, Revision Cuadro de control, Revision Semaforos SDQS </t>
  </si>
  <si>
    <t>Profesional Universitario Atencion al ciudadano</t>
  </si>
  <si>
    <t>Mensual</t>
  </si>
  <si>
    <t>[ Peticiones, quejas, reclamos, sugerencias de la entidad tramitados a través del Sistema Distrital de Quejas y Soluciones y respondidos en el mes /  Peticiones, quejas, reclamos, sugerencias de la entidad tramitados a través del Sistema Distrital de Quejas y Soluciones con fecha de vencimiento en el mes)] * 100</t>
  </si>
  <si>
    <t>En caso de encontrar peticiones no resueltas se procede a contactar al jefe del area para informar la situación de no encontrarse se trasladaria a la oficina de control disciplinario.</t>
  </si>
  <si>
    <t>*Investigaciones incompletas o inconsistentes</t>
  </si>
  <si>
    <t>Gestión de bienes y servicios</t>
  </si>
  <si>
    <t>Administrar los bienes y servicios generales; a través de la ejecución los planes del proceso, con el fin de facilitar el buen funcionamiento de la Secretaría Distrital de Desarrollo Económico SDDE</t>
  </si>
  <si>
    <t xml:space="preserve">Posible hurto  y/o uso indebido de  bienes devolutivos en beneficio propio o particular </t>
  </si>
  <si>
    <t>Debilidades en el control de salida de bienes de las sedes de la entidad</t>
  </si>
  <si>
    <t>Pérdida de los bienes</t>
  </si>
  <si>
    <t>Posible hurto y/o uso indebido de bienes devolutivos en beneficio propio o particular generado por falencias en el control del inventario de los bienes y debilidadees ene l control de salida de los bienes de las sedes de la entidad, lo que puede ocasionar hallazgos administrativos y fiscales.</t>
  </si>
  <si>
    <t>El personal de vigilancia verifica el formato de autorización de salida GBSG-P2-F4 cada vez que se retira un elemento o bien de la entidad, constatando que los elementos relacionados sean los mismos que están saliendo. La empresa de vigilancia se queda con una copia del formato de autorización de salida realizando un archivo de estos documentos. Si la persona y/o funcionario no cuenta con una órden de salida o la óden no concuerda con los elementos expresados, se remitirá nuevamente a almacen para corregir esa órden. Como evidencia queda el formato de autorización de salida GBGS-P2-F4 diligenciado.</t>
  </si>
  <si>
    <t>gbsg_p11_vigilancia</t>
  </si>
  <si>
    <t>1. Acta, lista de asistencia</t>
  </si>
  <si>
    <t>1. El profesional de la SDDE designado como supervisor de contrato de vigilacia y seguridad</t>
  </si>
  <si>
    <t>1. Mensual</t>
  </si>
  <si>
    <t>1. NUMERO DE FORMATOS DE AUTORIZACIÓN DE SALIDA DE INVENTARIOS CONTRA LOS FORMATOS DEL ÁREA DE VIGILANCIA.</t>
  </si>
  <si>
    <t>En caso de encontrar diferencias se reporta al jefe inmediato mediante memorando para que se tomen las decisiones pertinentes</t>
  </si>
  <si>
    <t xml:space="preserve">Hallazgos administrativos para personal de la entidad y hallazgos fiscales para la entidad </t>
  </si>
  <si>
    <t>Gestión de Competitividad</t>
  </si>
  <si>
    <t>Formular e implementar políticas, planes, programas y proyectos con el propósito de fomentar  la competitividad, mejorar la productividad, la innovación y el desarrollo económico de la ciudad.</t>
  </si>
  <si>
    <t>La posibilidad de establecer metodologías para el desarrollo de los proyectos de forma unilateral desconociendo las necesidades de los beneficiarios y/o sectores económicos</t>
  </si>
  <si>
    <t>No validar los instrumentos diseñados con los beneficiarios</t>
  </si>
  <si>
    <t>Reprocesos por mal diseño de los instrumentos</t>
  </si>
  <si>
    <t>Durante la etapa de diseño y elaboración de los proyecto (estudios previos)  y el establecimiento de instrumentos metodologicos no se tienen en cuenta las necesidades reales de las empresas frente al mejoramiento de su productividad o cierre de brechas, debido a una baja interacción entre los sectores económicos y la entidad. Lo anterior conlleva a la presencia de una ineficaz ejecución de recursos, retrabajos e investigaciones por los entes de control y la posibilidad de un beneficio privado.</t>
  </si>
  <si>
    <t>Punto de control, El comité técnico y el Supervisor designado(Subdirector Internacionalización o CTEI)  se encargarán de aprobar la metodología e instrumentos que se van a aplicar  en el proyecto, en caso de presentar cambios el comité  solicitará por escrito (correo electrónico u oficio) al ejecutor, realizar las modificaciones necesarias para cumplir con las especificaciones establecidas en la etapa de planeación, adicionalmente el Supervisor realizará seguimiento a través de los informes de ejecución.
Esta actividad de control se llevará a acabo periódicamente (Mínimo una vez semestralmente), en caso de presentar desviaciones constantes el Supervisor elevará el caso a la Oficina Asesora Jurídica por medio escrito (memorando) para que se efectúe un conciliación con el operador u ejecutor, de lo contrario se procederá con acciones legales que correspondan.
En la etapa precontractual el Subdirector (Internacionalización o CTEI) cotejará que el ejecutor cuente con la capacidad técnica, administrativa y financiera a través de los estudios previos del proyecto, si éste no cuenta con ellos se procederá a buscar otros que cuente con la idoneidad por medio de las instancias definidas de contratación estatal.</t>
  </si>
  <si>
    <t>Procedimientos de Gestión de Competitividad:
P4: Promover la oferta exportable de bienes y servicios de sectores estratégicos de la economía bogotana
P5: Realizar acciones de promoción de la inversión y el posicionamiento de la imagen de la ciudad
P8: Desarrollar proyectos de CTeI que promuevan la competitividad de la región</t>
  </si>
  <si>
    <t>Matrices de seguimiento para el seguimiento a riesgos definidas por la SDDE
Estudios previos de proyectos celebrados en la vigencias
Informes de supervisión de proyectos celebrados en la vigencias
Memorandos solicitando apoyo legal a la OAJ (en caso que existan)</t>
  </si>
  <si>
    <t>Subdirectores (CTeI/ Internacionalización)</t>
  </si>
  <si>
    <t>Semestral 
(Cada 6 meses)</t>
  </si>
  <si>
    <t>Documentos de seguimiento  / Total de proyectos desarrollados en la vigencia</t>
  </si>
  <si>
    <t>El subdirector o supervisor debe hacer llamado de atención por medio escrito (ya sea en informes de supervisión u oficio) al ejecutor del proyecto para ajuste los instrumentos.</t>
  </si>
  <si>
    <t>Desconocimiento de las necesidades de las empresas o sectores económicos</t>
  </si>
  <si>
    <t>No se atienda las necesidades de los sectores</t>
  </si>
  <si>
    <t>Intentar impactar con el mismo instrumento a diferentes beneficiarios</t>
  </si>
  <si>
    <t>Ineficiente ejecución de recursos</t>
  </si>
  <si>
    <t xml:space="preserve">Hallazgos de entes de control </t>
  </si>
  <si>
    <t>La posibilidad de selección de asociado u operador de proyectos que no cumplen con la experiencia e idoneidad requerida, generando un desarticulación con lo planeado y/o con los resultados esperados</t>
  </si>
  <si>
    <t>El aliado o ejecutor no sea idóneo para el desarrollo del proyecto o estrategia</t>
  </si>
  <si>
    <t>Baja calidad de los productos esperados en el proyecto o estrategia</t>
  </si>
  <si>
    <t>El riesgo se puede materializar debido a la presencia de deficiencias en la selección del asociado ejecutor, así como en el bajo seguimiento técnico, administrativo y financiero durante la ejecución de los proyectos, causando una serie de contratiempos o reprocesos en sus etapas precontractual y contractual que finalmente, se transforman en pérdida de recursos públicos y la posibilidad de un beneficio privado.</t>
  </si>
  <si>
    <t>Los profesionales de las subdirecciones (Internacionalización y CTEI) en cada una de las vigencias (al menos 1 vez semestral) verificarán la experiencia por medios de certificaciones allegadas por los ejecutores de proyectos e idoneidad de los ejecutores de proyectos (por medio de SECOP, RUP y CCB), con el fin de asegurar la adecuada selección para el desarrollo de estrategias definidas en el mejoramiento de la Competitividad y Productividad de la Región. 
En caso de presentar anomalías, se elevará el caso a al Subdirector (CTE e Internacionalización) por escrito en donde se informen las anomalías y se tomen las desiciones (reestructuración del proyecto o modificar fechas de contratación). Como evidencia del cumplimiento y mitigación del riesgo se tendrán los estudios previos de los proyectos celebrados en la vigencia.</t>
  </si>
  <si>
    <t>Procedimientos de Gestión de Competitividad:
P4: Promover la oferta exportable de bienes y servicios de sectores estratégicos de la economía bogotana
P5: Realizar acciones de promoción de la inversión y el posicionamiento de la imagen de la ciudad
P8: Desarrollar proyectos de CTeI que promuevan la competitividad de la región
P9: Fortalecimiento empresarial a través de la transferencia tecnológica y capacidades productivas</t>
  </si>
  <si>
    <t>Matrices de seguimiento para el seguimiento a riesgos definidas por la SDDE
Estudios previos de proyectos celebrados en la vigencias</t>
  </si>
  <si>
    <t>Subdirectores (CTeI/ Internacionalización
o supervisor</t>
  </si>
  <si>
    <t>Seguimiento mensual de proyectos desarrollados en la vigencia/ Total de proyectos celebrados en la vigencia</t>
  </si>
  <si>
    <t xml:space="preserve">Efectuar comités técnico de seguimiento periódicamente </t>
  </si>
  <si>
    <t>Presencia de actos de corrupción</t>
  </si>
  <si>
    <t xml:space="preserve">Pérdida de recursos públicos </t>
  </si>
  <si>
    <t>Desconocer las capacidades técnicas, administrativas y financieras del operador o asociado</t>
  </si>
  <si>
    <t>Desconocer la experiencia y resultados por los ejecutores de proyectos anteriores</t>
  </si>
  <si>
    <t>No se generan los efectos esperados en los beneficiarios y la entidad pierde reconocimiento en el ecosistema</t>
  </si>
  <si>
    <t>No asignado</t>
  </si>
  <si>
    <t>Inadecuado</t>
  </si>
  <si>
    <t>Inoportuna</t>
  </si>
  <si>
    <t>No es un control</t>
  </si>
  <si>
    <t>No confiable</t>
  </si>
  <si>
    <t>No se investigan y resuelven oportunamente</t>
  </si>
  <si>
    <t>No existe</t>
  </si>
  <si>
    <t>No se ejecuta por parte del responsable</t>
  </si>
  <si>
    <t>CRITERIO 1</t>
  </si>
  <si>
    <t>CRITERIO 2</t>
  </si>
  <si>
    <t>TOTAL</t>
  </si>
  <si>
    <t>IMPACTO</t>
  </si>
  <si>
    <t>Insignificante</t>
  </si>
  <si>
    <t>Menor</t>
  </si>
  <si>
    <t>Moderado</t>
  </si>
  <si>
    <t>Por un día</t>
  </si>
  <si>
    <t>Imagen institucional afectada en el orden nacional o regional por retrasos en la prestación del servicio a los usuarios ociudadanos</t>
  </si>
  <si>
    <t>Mayor</t>
  </si>
  <si>
    <t>Imagen institucional afectada en el orden nacional o regional por incumplimientos en la prestación del servicio a los usuarios ociudadanos.</t>
  </si>
  <si>
    <t>Catastrófico</t>
  </si>
  <si>
    <t>&gt;50%</t>
  </si>
  <si>
    <t>Por más de 5 días</t>
  </si>
  <si>
    <t>Intervención por parte de un ente de control u otro ente regulador.</t>
  </si>
  <si>
    <t>Imagen institucional afectada en el orden nacional o regional por actos o hechos de corrupción comprobados.</t>
  </si>
  <si>
    <t>Pérdida de Información crítica para la entidad que no se puede recuperar</t>
  </si>
  <si>
    <t>Incumplimiento en las metas y objetivos institucionales afectando de forma grave la ejecución presupuestal</t>
  </si>
  <si>
    <t>Estratégico</t>
  </si>
  <si>
    <t>Reputacional</t>
  </si>
  <si>
    <t>Primer Monitoreo- 2da Línea de Defensa (Oficina Asesora de Planeación)</t>
  </si>
  <si>
    <t>Primer Monitoreo- 3ra Línea de Defensa (Oficina de Control Interno)</t>
  </si>
  <si>
    <t xml:space="preserve">
MATRIZ DE RIESGOS DE CORRUPCIÓN 2021
SECRETARÍA DISTRITAL DE DESARROLLO ECONÓMICO
</t>
  </si>
  <si>
    <t xml:space="preserve">MONITOREO Y  SEGUIMIENTO
MATRIZ DE RIESGOS DE CORRUPCIÓN 2021
PRIMER CUATRIMESTRE (ENERO A ABRIL)
SECRETARÍA DISTRITAL DE DESARROLLO ECONÓMICO
</t>
  </si>
  <si>
    <t>Resultado Evaluación Diseño de Control</t>
  </si>
  <si>
    <t>Resultado de la Ejecución del Control</t>
  </si>
  <si>
    <t>CRITERIO</t>
  </si>
  <si>
    <t>RANGO DE CALIFICACIÓN DEL DISEÑO</t>
  </si>
  <si>
    <t xml:space="preserve">RESULTADO - PESO EN LA EVALUACIÓN </t>
  </si>
  <si>
    <t>Fuerte</t>
  </si>
  <si>
    <t>Calificación entre 96 y 100</t>
  </si>
  <si>
    <t>El control se ejecuta de manera consistente por parte del responsable.</t>
  </si>
  <si>
    <t xml:space="preserve">Calificación entre 86 y 95
</t>
  </si>
  <si>
    <t xml:space="preserve">El control se ejecuta algunas veces por parte del responsable.
</t>
  </si>
  <si>
    <t xml:space="preserve"> Calificación entre 0 y 85</t>
  </si>
  <si>
    <t>El control no se ejecuta por parte del responsable.</t>
  </si>
  <si>
    <t>Siempre se ejecuta</t>
  </si>
  <si>
    <t>Algunas veces se ejecuta</t>
  </si>
  <si>
    <t>No se ejecuta</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</si>
  <si>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</si>
  <si>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</si>
  <si>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</si>
  <si>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PESO INDIVIDUAL DEL DISEÑO (DISEÑO)</t>
  </si>
  <si>
    <t>EL CONTROL SE EJECUTA DE MANERA CONSISTENTE POR LOS RESPONSABLES. (EJECUCIÓN)_x000D_</t>
  </si>
  <si>
    <t xml:space="preserve">SOLIDEZ INDIVIDUAL DE CADA CONTROL </t>
  </si>
  <si>
    <t xml:space="preserve">PESO EN LA EVALUACIÓN DEL DISEÑO DEL CONTROL </t>
  </si>
  <si>
    <t xml:space="preserve"> Fuerte calificación entre 96 y 100”
</t>
  </si>
  <si>
    <t>Fuerte (siempre se ejecuta)</t>
  </si>
  <si>
    <t>fuerte + fuerte = fuerte</t>
  </si>
  <si>
    <t>Moderado (algunas veces)</t>
  </si>
  <si>
    <t>fuerte + moderado = moderado</t>
  </si>
  <si>
    <t>Sí</t>
  </si>
  <si>
    <t>Débil (no se ejecuta)</t>
  </si>
  <si>
    <t>fuerte + débil = débil</t>
  </si>
  <si>
    <t xml:space="preserve">Moderado calificación entre 86 y 95
</t>
  </si>
  <si>
    <t>moderado + fuerte = moderado</t>
  </si>
  <si>
    <t>moderado + moderado = moderado</t>
  </si>
  <si>
    <t>moderado + débil = débil</t>
  </si>
  <si>
    <t>Débil calificación entre 0 y 85</t>
  </si>
  <si>
    <t>débil + fuerte = débil</t>
  </si>
  <si>
    <t>débil + moderado = débil</t>
  </si>
  <si>
    <t>débil + débil = débil</t>
  </si>
  <si>
    <r>
      <t xml:space="preserve">1. El monitoreo se realiza en las columnas </t>
    </r>
    <r>
      <rPr>
        <b/>
        <sz val="10"/>
        <color rgb="FF000000"/>
        <rFont val="Arial"/>
        <family val="2"/>
      </rPr>
      <t>BQ a CH</t>
    </r>
    <r>
      <rPr>
        <sz val="10"/>
        <color rgb="FF000000"/>
        <rFont val="Arial"/>
        <family val="2"/>
      </rPr>
      <t xml:space="preserve"> para riesgos de proceso y en las columnas </t>
    </r>
    <r>
      <rPr>
        <b/>
        <sz val="10"/>
        <color rgb="FF000000"/>
        <rFont val="Arial"/>
        <family val="2"/>
      </rPr>
      <t>CB a CS</t>
    </r>
    <r>
      <rPr>
        <sz val="10"/>
        <color rgb="FF000000"/>
        <rFont val="Arial"/>
        <family val="2"/>
      </rPr>
      <t xml:space="preserve"> para riesgos de corrupción</t>
    </r>
  </si>
  <si>
    <r>
      <t xml:space="preserve">2. Diligenciar el formato según el monitoreo que corresponda, por ejemplo si es para el primer trimestre del año, completar la información correspondiente </t>
    </r>
    <r>
      <rPr>
        <b/>
        <sz val="10"/>
        <color rgb="FF000000"/>
        <rFont val="Arial"/>
        <family val="2"/>
      </rPr>
      <t>únicamente</t>
    </r>
    <r>
      <rPr>
        <sz val="10"/>
        <color rgb="FF000000"/>
        <rFont val="Arial"/>
        <family val="2"/>
      </rPr>
      <t xml:space="preserve"> al primer monitoreo.</t>
    </r>
  </si>
  <si>
    <r>
      <t xml:space="preserve">3. Se debe describrir la acción adelantada (columna </t>
    </r>
    <r>
      <rPr>
        <b/>
        <sz val="10"/>
        <color rgb="FF000000"/>
        <rFont val="Arial"/>
        <family val="2"/>
      </rPr>
      <t>BQ</t>
    </r>
    <r>
      <rPr>
        <sz val="10"/>
        <color rgb="FF000000"/>
        <rFont val="Arial"/>
        <family val="2"/>
      </rPr>
      <t xml:space="preserve"> riesgos de proceso o </t>
    </r>
    <r>
      <rPr>
        <b/>
        <sz val="10"/>
        <color rgb="FF000000"/>
        <rFont val="Arial"/>
        <family val="2"/>
      </rPr>
      <t>CH</t>
    </r>
    <r>
      <rPr>
        <sz val="10"/>
        <color rgb="FF000000"/>
        <rFont val="Arial"/>
        <family val="2"/>
      </rPr>
      <t xml:space="preserve"> riesgos de corrupción, para el primer monitoreo) por cada actividad de control relacionada.</t>
    </r>
  </si>
  <si>
    <r>
      <t xml:space="preserve">4. En caso de encontrar cambios en la valoración del riesgo describirlo en la columna correspondiente (columna </t>
    </r>
    <r>
      <rPr>
        <b/>
        <sz val="10"/>
        <color rgb="FF000000"/>
        <rFont val="Arial"/>
        <family val="2"/>
      </rPr>
      <t>BR</t>
    </r>
    <r>
      <rPr>
        <sz val="10"/>
        <color rgb="FF000000"/>
        <rFont val="Arial"/>
        <family val="2"/>
      </rPr>
      <t xml:space="preserve"> para riesgos de proceso, </t>
    </r>
    <r>
      <rPr>
        <b/>
        <sz val="10"/>
        <color rgb="FF000000"/>
        <rFont val="Arial"/>
        <family val="2"/>
      </rPr>
      <t>CI</t>
    </r>
    <r>
      <rPr>
        <sz val="10"/>
        <color rgb="FF000000"/>
        <rFont val="Arial"/>
        <family val="2"/>
      </rPr>
      <t xml:space="preserve"> riesgos de corrupción para el primer monitoreo)</t>
    </r>
  </si>
  <si>
    <r>
      <t>5. Establecer si el riesgo se materializó durante el periodo de monitoreo, en caso afirmativo realizar una breve descripción de los hechos. Esta información se diligencia en la Columna</t>
    </r>
    <r>
      <rPr>
        <i/>
        <sz val="10"/>
        <color rgb="FF000000"/>
        <rFont val="Arial"/>
        <family val="2"/>
      </rPr>
      <t xml:space="preserve"> </t>
    </r>
    <r>
      <rPr>
        <b/>
        <i/>
        <sz val="10"/>
        <color rgb="FF000000"/>
        <rFont val="Arial"/>
        <family val="2"/>
      </rPr>
      <t>"¿Se Materializó?"</t>
    </r>
  </si>
  <si>
    <r>
      <t xml:space="preserve">6. En caso de contestar afirmativamente en el punto anterior, en la columna </t>
    </r>
    <r>
      <rPr>
        <b/>
        <i/>
        <sz val="10"/>
        <color rgb="FF000000"/>
        <rFont val="Arial"/>
        <family val="2"/>
      </rPr>
      <t>"¿Por qué?"</t>
    </r>
    <r>
      <rPr>
        <i/>
        <sz val="10"/>
        <color rgb="FF000000"/>
        <rFont val="Arial"/>
        <family val="2"/>
      </rPr>
      <t xml:space="preserve">, </t>
    </r>
    <r>
      <rPr>
        <sz val="10"/>
        <color rgb="FF000000"/>
        <rFont val="Arial"/>
        <family val="2"/>
      </rPr>
      <t>describir detalladamente las causas que llevaron a la materialización.</t>
    </r>
  </si>
  <si>
    <r>
      <t xml:space="preserve">7. En la columna </t>
    </r>
    <r>
      <rPr>
        <b/>
        <i/>
        <sz val="10"/>
        <color rgb="FF000000"/>
        <rFont val="Arial"/>
        <family val="2"/>
      </rPr>
      <t>"Observación"</t>
    </r>
    <r>
      <rPr>
        <sz val="10"/>
        <color rgb="FF000000"/>
        <rFont val="Arial"/>
        <family val="2"/>
      </rPr>
      <t>, describir las medidas que se tomaron en caso de materialización del riesgo.</t>
    </r>
  </si>
  <si>
    <r>
      <t>8. En la columna</t>
    </r>
    <r>
      <rPr>
        <i/>
        <sz val="10"/>
        <color rgb="FF000000"/>
        <rFont val="Arial"/>
        <family val="2"/>
      </rPr>
      <t xml:space="preserve"> </t>
    </r>
    <r>
      <rPr>
        <b/>
        <i/>
        <sz val="10"/>
        <color rgb="FF000000"/>
        <rFont val="Arial"/>
        <family val="2"/>
      </rPr>
      <t>"Evidencias de la Ejecución de las Actividades de Control"</t>
    </r>
    <r>
      <rPr>
        <sz val="10"/>
        <color rgb="FF000000"/>
        <rFont val="Arial"/>
        <family val="2"/>
      </rPr>
      <t xml:space="preserve">, se debe dar clic en el enlace y en la carpeta correspondiente cargar </t>
    </r>
    <r>
      <rPr>
        <b/>
        <sz val="10"/>
        <color rgb="FF000000"/>
        <rFont val="Arial"/>
        <family val="2"/>
      </rPr>
      <t>únicamente</t>
    </r>
    <r>
      <rPr>
        <sz val="10"/>
        <color rgb="FF000000"/>
        <rFont val="Arial"/>
        <family val="2"/>
      </rPr>
      <t xml:space="preserve"> las evidencias que sean soporte de la realización de la actividad de control.</t>
    </r>
  </si>
  <si>
    <r>
      <rPr>
        <b/>
        <sz val="8"/>
        <color theme="1"/>
        <rFont val="Arial"/>
        <family val="2"/>
      </rPr>
      <t>Fuente</t>
    </r>
    <r>
      <rPr>
        <sz val="8"/>
        <color theme="1"/>
        <rFont val="Arial"/>
        <family val="2"/>
      </rPr>
      <t xml:space="preserve">: </t>
    </r>
    <r>
      <rPr>
        <i/>
        <sz val="8"/>
        <color theme="1"/>
        <rFont val="Arial"/>
        <family val="2"/>
      </rPr>
      <t xml:space="preserve">Guía para la administración del riesgo y el diseño de controles en entidades públicas </t>
    </r>
    <r>
      <rPr>
        <sz val="8"/>
        <color theme="1"/>
        <rFont val="Arial"/>
        <family val="2"/>
      </rPr>
      <t>(DAFP, 2018)</t>
    </r>
  </si>
  <si>
    <r>
      <rPr>
        <b/>
        <i/>
        <sz val="8"/>
        <color rgb="FF002060"/>
        <rFont val="Arial"/>
        <family val="2"/>
      </rPr>
      <t>Fuente:</t>
    </r>
    <r>
      <rPr>
        <i/>
        <sz val="8"/>
        <color rgb="FF002060"/>
        <rFont val="Arial"/>
        <family val="2"/>
      </rPr>
      <t>Guía para la administración del riesgo y el diseño de controles en entidades públicas (DAFP, 2018)</t>
    </r>
  </si>
  <si>
    <t>Diseño</t>
  </si>
  <si>
    <t>Ejecución</t>
  </si>
  <si>
    <t>Solidez Grupal</t>
  </si>
  <si>
    <t>Instrucciones Diligenciamiento Monitoreo 
Oficina Asesora de Planeación Secretaría Distrital de Desarrollo Económico</t>
  </si>
  <si>
    <t>Solidez Individual de cada Control</t>
  </si>
  <si>
    <t>Cuantitativo</t>
  </si>
  <si>
    <t>Cualitativo</t>
  </si>
  <si>
    <t>1.
RESPONSABLE</t>
  </si>
  <si>
    <t>2.
PERIODICIDAD</t>
  </si>
  <si>
    <t>3.
PROPÓSITO</t>
  </si>
  <si>
    <t>4.
¿CÓMO SE REALIZA LA ACTIVIDAD DE CONTROL?</t>
  </si>
  <si>
    <t>5.
¿QUÉ PASA CON LAS OBSERVACIONES O DESVIACIONES?</t>
  </si>
  <si>
    <t>6.
EVIDENCIA DE LA EJECUCIÓN DEL CONTROL</t>
  </si>
  <si>
    <t>TRANSFORMACIÓN RIESGOS DE CORRUPCIÓN SDDE 2021</t>
  </si>
  <si>
    <t>Gestión de Empleo</t>
  </si>
  <si>
    <t>Control Disciplinario</t>
  </si>
  <si>
    <t>Bienes y Servicios Generales</t>
  </si>
  <si>
    <t xml:space="preserve"> Desarrollo Empresarial</t>
  </si>
  <si>
    <t>VALORACIÓN</t>
  </si>
  <si>
    <t>Lider del Proceso</t>
  </si>
  <si>
    <t>Subdirector de Empleo</t>
  </si>
  <si>
    <t>Director de Desarrollo Empresarial</t>
  </si>
  <si>
    <t>Subdirector Administrativo y Financiero</t>
  </si>
  <si>
    <t>Subsecretarío de Despacho</t>
  </si>
  <si>
    <t>Subdirector de Informatica y Sistemas</t>
  </si>
  <si>
    <t>Director de Competitividad Bogotá Región</t>
  </si>
  <si>
    <t>Alto</t>
  </si>
  <si>
    <t>Extremo</t>
  </si>
  <si>
    <t>Número de Controles</t>
  </si>
  <si>
    <t>ZONAS</t>
  </si>
  <si>
    <t>Valoración Inherente</t>
  </si>
  <si>
    <t>Valoración Residual</t>
  </si>
  <si>
    <t>Bajo</t>
  </si>
  <si>
    <t xml:space="preserve">Alto </t>
  </si>
  <si>
    <t>Número de referencia del riesgo</t>
  </si>
  <si>
    <t>Número de Riesgos por proceso</t>
  </si>
  <si>
    <t>Debil</t>
  </si>
  <si>
    <t>Debil 
Dentro de la carpeta Control Interno no se evidencia soportes de cumplimiento de las actividades del riesgo 1 del proceso Control Diciplinario, A continuación se señala el link donde esta la carpeta sin información del cumplimiento de la actividad de control https://drive.google.com/drive/folders/1Jyj9ld9QdrghtZ3oLLFlHfzVKmp9zbJ7.</t>
  </si>
  <si>
    <t>Moderado
No se encuentran las evidencias del desarrollo del control de los meses de abril y mayo de la vigencia 2021.
Se señala el link donde se encuentran los soportes enviados para su validación https://drive.google.com/drive/folders/18uEKJGQijBGOqs8rFn8r3hQZH1dXdK2C.</t>
  </si>
  <si>
    <t>Moderado
Se evidencian los soportes de cumplimiento de las actividades de los periodos correspondientes de enero a marzo, no se observa soportes de cumplimiento de las actividades de abril y mayo de 2021.
Se señala el link donde reposan las evidencias de cumplimiento del control https://drive.google.com/drive/folders/1TJ2G1Uaf2E23HehSkRFVbhKE7E8cmzTQ.
Se recomienda que los soportes se referencien por el numero del control y de los periodos.</t>
  </si>
  <si>
    <t>Fuerte
Cumplimiento satisfactorio.
Se señala el link donde se encuentran los soportes de cumplimiento del desarrollo del control https://drive.google.com/drive/folders/1hVJDdx6uWMivXR66--0KiEp2VgwGiP8O.</t>
  </si>
  <si>
    <t>Debil
Dentro de la matriz se describen tres actividades de control, no se encuentran enumeradas, y la 1 y 2 son iguales.</t>
  </si>
  <si>
    <t>Moderado
Se evidencia el cumplimiento de las actividades descritas que presentan la misma descripcion que podrian ser la 1 y 2.
Sine mebrago no se evidencia soportes de cumplimiento de la actividad 3 la cual tampoco esta enumerada en la matriz.
Se señala el link donde reposan las evidencias de cumplimiento del control https://drive.google.com/drive/folders/1qnCwlpprsKRJrM3jcd4EIzhr08e-s0LE.</t>
  </si>
  <si>
    <t>Fuerte
Cumplimiento satisfactorio.
Se señala el link donde se encuentran los soportes de cumplimiento del desarrollo del control https://drive.google.com/drive/folders/1QTBXdt1CTBq0ZJ3Lz6znPEFW9nmgj-Vx.</t>
  </si>
  <si>
    <t>Moderado
Se observa que se ha dado cumplimiento con los requerimientos, sin embargo solo se evidencian los informes mensuales de requerimientos de los periodos de enero y febrro, no se evidencian los de marzo, abril y mayo de 2021.
Se señala el link donde se encuentran las evidencias del cumplimiento de la actividad del control https://drive.google.com/drive/folders/1I07sTCEwJtGkgE8URpX4G5ZFGFSQ1-Vq.</t>
  </si>
  <si>
    <t>Fuerte
Se evidencia satusfactorio cumplimiento de la actividad de control llevando registro y trazabilidad de la misma.
Se indica el link donde se encuentran los soportes de cumplimiento https://drive.google.com/drive/folders/14k20QFNqmc7Sbji9R37LFKpexe1Ooatz.</t>
  </si>
  <si>
    <t xml:space="preserve">Debil
</t>
  </si>
  <si>
    <t xml:space="preserve">Debil 
Adjuntan documento sin referencian a que riesgo es, teniendo en cuenta que este proceso cuenta con dos riesgos y dos controles diferentes.
A continuación se indica el link donde se encuentran las evidencias https://drive.google.com/drive/folders/1bO1Qim1WPCA-MRL6QuaHNS5OCajW0nPD.
</t>
  </si>
  <si>
    <t>Debil
No se evidencian documentos referentes al cumplimiento de la actividad de control, cabe resaltar que dentro de la carpeta del proceso que se adjuntasron las evidencias hay 64 documentos y ninguno esta referido a los controles de los dos riesgos que tiene el riesgo de Gestión de la Competitividad y no se observa un documento que haga referencia al cumplimeinto de la actividad de control definida para el riesgo 10.
Se indica el link donde reposan las evidencias https://drive.google.com/drive/folders/1bO1Qim1WPCA-MRL6QuaHNS5OCajW0nPD.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</si>
</sst>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Arial"/>
    </font>
    <font>
      <sz val="11"/>
      <name val="Arial"/>
      <family val="2"/>
    </font>
    <font>
      <b/>
      <sz val="12"/>
      <color theme="1"/>
      <name val="Arial"/>
      <family val="2"/>
    </font>
    <font>
      <sz val="11"/>
      <color theme="1"/>
      <name val="Calibri"/>
      <family val="2"/>
    </font>
    <font>
      <b/>
      <sz val="11"/>
      <color theme="1"/>
      <name val="Arial"/>
      <family val="2"/>
    </font>
    <font>
      <b/>
      <sz val="11"/>
      <color theme="1"/>
      <name val="Calibri"/>
      <family val="2"/>
    </font>
    <font>
      <sz val="12"/>
      <color theme="1"/>
      <name val="Arial"/>
      <family val="2"/>
    </font>
    <font>
      <b/>
      <sz val="10"/>
      <color theme="1"/>
      <name val="Arial"/>
      <family val="2"/>
    </font>
    <font>
      <sz val="10"/>
      <color theme="1"/>
      <name val="Arial"/>
      <family val="2"/>
    </font>
    <font>
      <sz val="12"/>
      <color rgb="FFFF0000"/>
      <name val="Arial"/>
      <family val="2"/>
    </font>
    <font>
      <sz val="12"/>
      <color rgb="FF202124"/>
      <name val="Arial"/>
      <family val="2"/>
    </font>
    <font>
      <sz val="12"/>
      <color theme="1"/>
      <name val="Calibri"/>
      <family val="2"/>
    </font>
    <font>
      <sz val="12"/>
      <color rgb="FF222222"/>
      <name val="Arial"/>
      <family val="2"/>
    </font>
    <font>
      <strike/>
      <sz val="10"/>
      <color rgb="FFFF0000"/>
      <name val="Arial"/>
      <family val="2"/>
    </font>
    <font>
      <sz val="10"/>
      <color theme="1"/>
      <name val="Calibri"/>
      <family val="2"/>
    </font>
    <font>
      <sz val="14"/>
      <color theme="1"/>
      <name val="Calibri"/>
      <family val="2"/>
    </font>
    <font>
      <b/>
      <sz val="14"/>
      <color theme="1"/>
      <name val="Calibri"/>
      <family val="2"/>
    </font>
    <font>
      <sz val="11"/>
      <color theme="1"/>
      <name val="Calibri"/>
      <family val="2"/>
    </font>
    <font>
      <sz val="11"/>
      <color theme="1"/>
      <name val="Arial"/>
      <family val="2"/>
    </font>
    <font>
      <sz val="11"/>
      <color theme="2"/>
      <name val="Arial"/>
      <family val="2"/>
    </font>
    <font>
      <sz val="12"/>
      <color theme="1"/>
      <name val="Arial"/>
      <family val="2"/>
    </font>
    <font>
      <sz val="16"/>
      <name val="Arial"/>
      <family val="2"/>
    </font>
    <font>
      <b/>
      <sz val="26"/>
      <name val="Arial"/>
      <family val="2"/>
    </font>
    <font>
      <b/>
      <sz val="14"/>
      <color theme="2"/>
      <name val="Arial"/>
      <family val="2"/>
    </font>
    <font>
      <b/>
      <sz val="18"/>
      <color theme="2"/>
      <name val="Arial"/>
      <family val="2"/>
    </font>
    <font>
      <b/>
      <sz val="14"/>
      <color theme="1"/>
      <name val="Arial"/>
      <family val="2"/>
    </font>
    <font>
      <b/>
      <sz val="16"/>
      <color theme="1"/>
      <name val="Arial"/>
      <family val="2"/>
    </font>
    <font>
      <b/>
      <sz val="11"/>
      <color theme="2"/>
      <name val="Arial"/>
      <family val="2"/>
    </font>
    <font>
      <b/>
      <sz val="11"/>
      <color theme="1"/>
      <name val="Arial"/>
      <family val="2"/>
    </font>
    <font>
      <b/>
      <sz val="10"/>
      <color theme="2"/>
      <name val="Arial"/>
      <family val="2"/>
    </font>
    <font>
      <sz val="10"/>
      <color theme="1"/>
      <name val="Arial"/>
      <family val="2"/>
    </font>
    <font>
      <sz val="10"/>
      <color theme="2"/>
      <name val="Arial"/>
      <family val="2"/>
    </font>
    <font>
      <b/>
      <sz val="10"/>
      <color theme="1"/>
      <name val="Arial"/>
      <family val="2"/>
    </font>
    <font>
      <sz val="10"/>
      <color rgb="FF000000"/>
      <name val="Arial"/>
      <family val="2"/>
    </font>
    <font>
      <b/>
      <sz val="10"/>
      <color rgb="FF000000"/>
      <name val="Arial"/>
      <family val="2"/>
    </font>
    <font>
      <i/>
      <sz val="10"/>
      <color rgb="FF000000"/>
      <name val="Arial"/>
      <family val="2"/>
    </font>
    <font>
      <b/>
      <i/>
      <sz val="10"/>
      <color rgb="FF000000"/>
      <name val="Arial"/>
      <family val="2"/>
    </font>
    <font>
      <sz val="8"/>
      <color theme="1"/>
      <name val="Arial"/>
      <family val="2"/>
    </font>
    <font>
      <i/>
      <sz val="8"/>
      <color theme="1"/>
      <name val="Arial"/>
      <family val="2"/>
    </font>
    <font>
      <b/>
      <sz val="8"/>
      <color theme="1"/>
      <name val="Arial"/>
      <family val="2"/>
    </font>
    <font>
      <i/>
      <sz val="8"/>
      <color rgb="FF002060"/>
      <name val="Arial"/>
      <family val="2"/>
    </font>
    <font>
      <b/>
      <i/>
      <sz val="8"/>
      <color rgb="FF002060"/>
      <name val="Arial"/>
      <family val="2"/>
    </font>
    <font>
      <sz val="9"/>
      <color theme="1" tint="4.9989318521683403E-2"/>
      <name val="Arial"/>
      <family val="2"/>
    </font>
    <font>
      <b/>
      <sz val="9"/>
      <color theme="1" tint="4.9989318521683403E-2"/>
      <name val="Arial"/>
      <family val="2"/>
    </font>
    <font>
      <b/>
      <sz val="11"/>
      <color theme="0"/>
      <name val="Arial"/>
      <family val="2"/>
    </font>
    <font>
      <b/>
      <sz val="12"/>
      <color theme="0"/>
      <name val="Arial"/>
      <family val="2"/>
    </font>
    <font>
      <b/>
      <u/>
      <sz val="11"/>
      <color theme="0"/>
      <name val="Arial"/>
      <family val="2"/>
    </font>
    <font>
      <b/>
      <sz val="9"/>
      <color indexed="81"/>
      <name val="Tahoma"/>
      <family val="2"/>
    </font>
    <font>
      <b/>
      <u/>
      <sz val="11"/>
      <color theme="2"/>
      <name val="Arial"/>
      <family val="2"/>
    </font>
  </fonts>
  <fills count="21">
    <fill>
      <patternFill patternType="none"/>
    </fill>
    <fill>
      <patternFill patternType="gray125"/>
    </fill>
    <fill>
      <patternFill patternType="solid">
        <fgColor rgb="FF00FFFF"/>
        <bgColor rgb="FF00FFFF"/>
      </patternFill>
    </fill>
    <fill>
      <patternFill patternType="solid">
        <fgColor rgb="FF66FFFF"/>
        <bgColor rgb="FF66FFFF"/>
      </patternFill>
    </fill>
    <fill>
      <patternFill patternType="solid">
        <fgColor rgb="FFDBE5F1"/>
        <bgColor rgb="FFDBE5F1"/>
      </patternFill>
    </fill>
    <fill>
      <patternFill patternType="solid">
        <fgColor rgb="FFFFFF00"/>
        <bgColor rgb="FFFFFF00"/>
      </patternFill>
    </fill>
    <fill>
      <patternFill patternType="solid">
        <fgColor theme="0"/>
        <bgColor theme="0"/>
      </patternFill>
    </fill>
    <fill>
      <patternFill patternType="solid">
        <fgColor rgb="FFFFFFFF"/>
        <bgColor rgb="FFFFFFFF"/>
      </patternFill>
    </fill>
    <fill>
      <patternFill patternType="solid">
        <fgColor rgb="FF002060"/>
        <bgColor rgb="FF66FFFF"/>
      </patternFill>
    </fill>
    <fill>
      <patternFill patternType="solid">
        <fgColor rgb="FF002060"/>
        <bgColor indexed="64"/>
      </patternFill>
    </fill>
    <fill>
      <patternFill patternType="solid">
        <fgColor theme="8" tint="0.39997558519241921"/>
        <bgColor rgb="FF66FFFF"/>
      </patternFill>
    </fill>
    <fill>
      <patternFill patternType="solid">
        <fgColor theme="8" tint="0.79998168889431442"/>
        <bgColor indexed="64"/>
      </patternFill>
    </fill>
    <fill>
      <patternFill patternType="solid">
        <fgColor rgb="FFFFFF00"/>
        <bgColor indexed="64"/>
      </patternFill>
    </fill>
    <fill>
      <patternFill patternType="solid">
        <fgColor rgb="FF00FFFF"/>
        <bgColor indexed="64"/>
      </patternFill>
    </fill>
    <fill>
      <patternFill patternType="solid">
        <fgColor rgb="FFD8D8D8"/>
        <bgColor indexed="64"/>
      </patternFill>
    </fill>
    <fill>
      <patternFill patternType="solid">
        <fgColor theme="4" tint="-0.499984740745262"/>
        <bgColor indexed="64"/>
      </patternFill>
    </fill>
    <fill>
      <patternFill patternType="solid">
        <fgColor theme="2"/>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s>
  <borders count="102">
    <border>
      <left/>
      <right/>
      <top/>
      <bottom/>
      <diagonal/>
    </border>
    <border>
      <left/>
      <right/>
      <top style="medium">
        <color rgb="FF000000"/>
      </top>
      <bottom style="medium">
        <color rgb="FF000000"/>
      </bottom>
      <diagonal/>
    </border>
    <border>
      <left/>
      <right/>
      <top style="thin">
        <color rgb="FF000000"/>
      </top>
      <bottom style="thin">
        <color rgb="FF000000"/>
      </bottom>
      <diagonal/>
    </border>
    <border>
      <left style="medium">
        <color rgb="FF244061"/>
      </left>
      <right/>
      <top style="medium">
        <color rgb="FF244061"/>
      </top>
      <bottom/>
      <diagonal/>
    </border>
    <border>
      <left/>
      <right style="medium">
        <color rgb="FF244061"/>
      </right>
      <top style="medium">
        <color rgb="FF244061"/>
      </top>
      <bottom/>
      <diagonal/>
    </border>
    <border>
      <left/>
      <right/>
      <top style="medium">
        <color rgb="FF244061"/>
      </top>
      <bottom/>
      <diagonal/>
    </border>
    <border>
      <left style="medium">
        <color rgb="FF244061"/>
      </left>
      <right/>
      <top style="medium">
        <color rgb="FF244061"/>
      </top>
      <bottom style="medium">
        <color rgb="FF244061"/>
      </bottom>
      <diagonal/>
    </border>
    <border>
      <left/>
      <right/>
      <top style="medium">
        <color rgb="FF244061"/>
      </top>
      <bottom style="medium">
        <color rgb="FF244061"/>
      </bottom>
      <diagonal/>
    </border>
    <border>
      <left/>
      <right style="medium">
        <color rgb="FF244061"/>
      </right>
      <top style="medium">
        <color rgb="FF244061"/>
      </top>
      <bottom style="medium">
        <color rgb="FF244061"/>
      </bottom>
      <diagonal/>
    </border>
    <border>
      <left style="medium">
        <color rgb="FF244061"/>
      </left>
      <right/>
      <top/>
      <bottom/>
      <diagonal/>
    </border>
    <border>
      <left/>
      <right style="medium">
        <color rgb="FF244061"/>
      </right>
      <top/>
      <bottom/>
      <diagonal/>
    </border>
    <border>
      <left style="medium">
        <color rgb="FF244061"/>
      </left>
      <right/>
      <top/>
      <bottom style="medium">
        <color rgb="FF244061"/>
      </bottom>
      <diagonal/>
    </border>
    <border>
      <left/>
      <right/>
      <top/>
      <bottom style="medium">
        <color rgb="FF244061"/>
      </bottom>
      <diagonal/>
    </border>
    <border>
      <left/>
      <right style="medium">
        <color rgb="FF244061"/>
      </right>
      <top/>
      <bottom style="medium">
        <color rgb="FF244061"/>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thin">
        <color theme="4"/>
      </right>
      <top style="medium">
        <color rgb="FF000000"/>
      </top>
      <bottom/>
      <diagonal/>
    </border>
    <border>
      <left style="thin">
        <color theme="4"/>
      </left>
      <right style="thin">
        <color theme="4"/>
      </right>
      <top style="medium">
        <color rgb="FF000000"/>
      </top>
      <bottom/>
      <diagonal/>
    </border>
    <border>
      <left style="thin">
        <color theme="4"/>
      </left>
      <right style="thin">
        <color theme="4"/>
      </right>
      <top style="medium">
        <color rgb="FF000000"/>
      </top>
      <bottom style="thin">
        <color theme="4"/>
      </bottom>
      <diagonal/>
    </border>
    <border>
      <left style="thin">
        <color theme="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theme="4"/>
      </right>
      <top style="medium">
        <color rgb="FF000000"/>
      </top>
      <bottom/>
      <diagonal/>
    </border>
    <border>
      <left style="thin">
        <color theme="4"/>
      </left>
      <right style="thin">
        <color theme="4"/>
      </right>
      <top/>
      <bottom style="thin">
        <color theme="4"/>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theme="4"/>
      </right>
      <top style="thin">
        <color rgb="FF000000"/>
      </top>
      <bottom/>
      <diagonal/>
    </border>
    <border>
      <left style="thin">
        <color theme="4"/>
      </left>
      <right style="thin">
        <color theme="4"/>
      </right>
      <top style="thin">
        <color rgb="FF000000"/>
      </top>
      <bottom/>
      <diagonal/>
    </border>
    <border>
      <left style="thin">
        <color theme="4"/>
      </left>
      <right/>
      <top style="medium">
        <color rgb="FF000000"/>
      </top>
      <bottom/>
      <diagonal/>
    </border>
    <border>
      <left style="thin">
        <color theme="4"/>
      </left>
      <right style="thin">
        <color theme="4"/>
      </right>
      <top/>
      <bottom/>
      <diagonal/>
    </border>
    <border>
      <left style="medium">
        <color rgb="FF000000"/>
      </left>
      <right style="thin">
        <color theme="4"/>
      </right>
      <top/>
      <bottom/>
      <diagonal/>
    </border>
    <border>
      <left style="thin">
        <color theme="4"/>
      </left>
      <right style="thin">
        <color theme="4"/>
      </right>
      <top style="thin">
        <color theme="4"/>
      </top>
      <bottom/>
      <diagonal/>
    </border>
    <border>
      <left style="thin">
        <color theme="4"/>
      </left>
      <right style="thin">
        <color rgb="FF000000"/>
      </right>
      <top/>
      <bottom/>
      <diagonal/>
    </border>
    <border>
      <left style="thin">
        <color rgb="FF000000"/>
      </left>
      <right style="thin">
        <color theme="4"/>
      </right>
      <top/>
      <bottom/>
      <diagonal/>
    </border>
    <border>
      <left style="thin">
        <color theme="4"/>
      </left>
      <right style="thin">
        <color theme="4"/>
      </right>
      <top style="thin">
        <color theme="4"/>
      </top>
      <bottom style="thin">
        <color theme="4"/>
      </bottom>
      <diagonal/>
    </border>
    <border>
      <left/>
      <right style="medium">
        <color rgb="FF000000"/>
      </right>
      <top/>
      <bottom/>
      <diagonal/>
    </border>
    <border>
      <left style="medium">
        <color rgb="FF000000"/>
      </left>
      <right style="thin">
        <color theme="4"/>
      </right>
      <top/>
      <bottom style="medium">
        <color rgb="FF000000"/>
      </bottom>
      <diagonal/>
    </border>
    <border>
      <left style="thin">
        <color theme="4"/>
      </left>
      <right style="thin">
        <color theme="4"/>
      </right>
      <top/>
      <bottom style="medium">
        <color rgb="FF000000"/>
      </bottom>
      <diagonal/>
    </border>
    <border>
      <left style="thin">
        <color theme="4"/>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theme="4"/>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theme="4"/>
      </left>
      <right style="thin">
        <color theme="4"/>
      </right>
      <top style="thin">
        <color theme="4"/>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theme="4"/>
      </right>
      <top/>
      <bottom style="thin">
        <color theme="4"/>
      </bottom>
      <diagonal/>
    </border>
    <border>
      <left style="thin">
        <color theme="4"/>
      </left>
      <right/>
      <top/>
      <bottom style="medium">
        <color rgb="FF000000"/>
      </bottom>
      <diagonal/>
    </border>
    <border>
      <left style="thin">
        <color rgb="FF000000"/>
      </left>
      <right/>
      <top style="thin">
        <color rgb="FF000000"/>
      </top>
      <bottom/>
      <diagonal/>
    </border>
    <border>
      <left/>
      <right style="thin">
        <color theme="4"/>
      </right>
      <top/>
      <bottom style="thin">
        <color theme="4"/>
      </bottom>
      <diagonal/>
    </border>
    <border>
      <left/>
      <right style="thin">
        <color theme="4"/>
      </right>
      <top/>
      <bottom style="medium">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rgb="FF663300"/>
      </left>
      <right style="dashed">
        <color rgb="FF663300"/>
      </right>
      <top style="dashed">
        <color rgb="FF663300"/>
      </top>
      <bottom style="dashed">
        <color rgb="FF663300"/>
      </bottom>
      <diagonal/>
    </border>
    <border>
      <left/>
      <right/>
      <top/>
      <bottom style="dashed">
        <color theme="9" tint="-0.499984740745262"/>
      </bottom>
      <diagonal/>
    </border>
    <border>
      <left style="dashed">
        <color rgb="FF663300"/>
      </left>
      <right style="dashed">
        <color rgb="FF663300"/>
      </right>
      <top/>
      <bottom style="dashed">
        <color rgb="FF663300"/>
      </bottom>
      <diagonal/>
    </border>
    <border>
      <left/>
      <right/>
      <top style="dashed">
        <color theme="9" tint="-0.499984740745262"/>
      </top>
      <bottom style="dashed">
        <color theme="9" tint="-0.499984740745262"/>
      </bottom>
      <diagonal/>
    </border>
    <border>
      <left style="dashed">
        <color rgb="FF663300"/>
      </left>
      <right style="dashed">
        <color rgb="FF663300"/>
      </right>
      <top style="dashed">
        <color rgb="FF663300"/>
      </top>
      <bottom/>
      <diagonal/>
    </border>
    <border>
      <left style="dashed">
        <color rgb="FF663300"/>
      </left>
      <right style="dashed">
        <color rgb="FF663300"/>
      </right>
      <top/>
      <bottom/>
      <diagonal/>
    </border>
    <border>
      <left/>
      <right/>
      <top style="dashed">
        <color rgb="FF6633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50">
    <xf numFmtId="0" fontId="0" fillId="0" borderId="0" xfId="0" applyFont="1" applyAlignment="1"/>
    <xf numFmtId="0" fontId="2" fillId="0" borderId="6" xfId="0" applyFont="1" applyBorder="1" applyAlignment="1">
      <alignment horizontal="center"/>
    </xf>
    <xf numFmtId="0" fontId="2" fillId="3" borderId="6" xfId="0" applyFont="1" applyFill="1" applyBorder="1" applyAlignment="1">
      <alignment horizontal="center"/>
    </xf>
    <xf numFmtId="0" fontId="3" fillId="0" borderId="0" xfId="0" applyFont="1"/>
    <xf numFmtId="0" fontId="3" fillId="0" borderId="15" xfId="0" applyFont="1" applyBorder="1"/>
    <xf numFmtId="0" fontId="0" fillId="0" borderId="0" xfId="0" applyFont="1" applyAlignment="1">
      <alignment horizontal="center"/>
    </xf>
    <xf numFmtId="1" fontId="6" fillId="0" borderId="15" xfId="0" applyNumberFormat="1" applyFont="1" applyBorder="1"/>
    <xf numFmtId="0" fontId="6" fillId="0" borderId="15" xfId="0" applyFont="1" applyBorder="1"/>
    <xf numFmtId="0" fontId="6" fillId="0" borderId="15" xfId="0" applyFont="1" applyBorder="1" applyAlignment="1">
      <alignment wrapText="1"/>
    </xf>
    <xf numFmtId="1" fontId="6" fillId="0" borderId="26" xfId="0" applyNumberFormat="1" applyFont="1" applyBorder="1"/>
    <xf numFmtId="0" fontId="6" fillId="0" borderId="26" xfId="0" applyFont="1" applyBorder="1"/>
    <xf numFmtId="0" fontId="6" fillId="0" borderId="30" xfId="0" applyFont="1" applyBorder="1"/>
    <xf numFmtId="0" fontId="3" fillId="0" borderId="31" xfId="0" applyFont="1" applyBorder="1"/>
    <xf numFmtId="1" fontId="6" fillId="0" borderId="30" xfId="0" applyNumberFormat="1" applyFont="1" applyBorder="1"/>
    <xf numFmtId="0" fontId="6" fillId="0" borderId="43" xfId="0" applyFont="1" applyBorder="1"/>
    <xf numFmtId="1" fontId="6" fillId="0" borderId="46" xfId="0" applyNumberFormat="1" applyFont="1" applyBorder="1"/>
    <xf numFmtId="0" fontId="6" fillId="0" borderId="46" xfId="0" applyFont="1" applyBorder="1"/>
    <xf numFmtId="0" fontId="3" fillId="0" borderId="50" xfId="0" applyFont="1" applyBorder="1"/>
    <xf numFmtId="0" fontId="6" fillId="0" borderId="51" xfId="0" applyFont="1" applyBorder="1"/>
    <xf numFmtId="0" fontId="3" fillId="0" borderId="22" xfId="0" applyFont="1" applyBorder="1"/>
    <xf numFmtId="0" fontId="6" fillId="0" borderId="25" xfId="0" applyFont="1" applyBorder="1" applyAlignment="1">
      <alignment horizontal="center" wrapText="1"/>
    </xf>
    <xf numFmtId="0" fontId="8" fillId="0" borderId="17"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25" xfId="0" applyFont="1" applyBorder="1" applyAlignment="1">
      <alignment horizontal="left" vertical="center" wrapText="1"/>
    </xf>
    <xf numFmtId="0" fontId="6" fillId="0" borderId="15" xfId="0" applyFont="1" applyBorder="1" applyAlignment="1">
      <alignment vertical="center" wrapText="1"/>
    </xf>
    <xf numFmtId="0" fontId="6" fillId="0" borderId="26" xfId="0" applyFont="1" applyBorder="1" applyAlignment="1">
      <alignment wrapText="1"/>
    </xf>
    <xf numFmtId="0" fontId="6" fillId="0" borderId="25" xfId="0" applyFont="1" applyBorder="1" applyAlignment="1">
      <alignment horizontal="center" vertical="center" wrapText="1"/>
    </xf>
    <xf numFmtId="0" fontId="3" fillId="0" borderId="19" xfId="0" applyFont="1" applyBorder="1"/>
    <xf numFmtId="1" fontId="6" fillId="0" borderId="26" xfId="0" applyNumberFormat="1" applyFont="1" applyBorder="1" applyAlignment="1">
      <alignment vertical="center"/>
    </xf>
    <xf numFmtId="1" fontId="6" fillId="0" borderId="30" xfId="0" applyNumberFormat="1" applyFont="1" applyBorder="1" applyAlignment="1">
      <alignment vertical="center"/>
    </xf>
    <xf numFmtId="1" fontId="6" fillId="0" borderId="46" xfId="0" applyNumberFormat="1" applyFont="1" applyBorder="1" applyAlignment="1">
      <alignment vertical="center"/>
    </xf>
    <xf numFmtId="0" fontId="11" fillId="0" borderId="15" xfId="0" applyFont="1" applyBorder="1" applyAlignment="1">
      <alignment vertical="center" wrapText="1"/>
    </xf>
    <xf numFmtId="1" fontId="6" fillId="0" borderId="15" xfId="0" applyNumberFormat="1" applyFont="1" applyBorder="1" applyAlignment="1">
      <alignment horizontal="left" vertical="center"/>
    </xf>
    <xf numFmtId="0" fontId="6" fillId="0" borderId="15" xfId="0" applyFont="1" applyBorder="1" applyAlignment="1">
      <alignment vertical="center" wrapText="1"/>
    </xf>
    <xf numFmtId="0" fontId="6" fillId="0" borderId="25" xfId="0" applyFont="1" applyBorder="1" applyAlignment="1">
      <alignment vertical="center" wrapText="1"/>
    </xf>
    <xf numFmtId="0" fontId="3" fillId="0" borderId="17" xfId="0" applyFont="1" applyBorder="1" applyAlignment="1">
      <alignment wrapText="1"/>
    </xf>
    <xf numFmtId="0" fontId="3" fillId="0" borderId="59" xfId="0" applyFont="1" applyBorder="1"/>
    <xf numFmtId="0" fontId="6" fillId="0" borderId="38" xfId="0" applyFont="1" applyBorder="1" applyAlignment="1">
      <alignment vertical="center" wrapText="1"/>
    </xf>
    <xf numFmtId="0" fontId="3" fillId="0" borderId="19" xfId="0" applyFont="1" applyBorder="1" applyAlignment="1">
      <alignment wrapText="1"/>
    </xf>
    <xf numFmtId="0" fontId="0" fillId="0" borderId="57" xfId="0" applyFont="1" applyBorder="1"/>
    <xf numFmtId="0" fontId="0" fillId="0" borderId="30" xfId="0" applyFont="1" applyBorder="1"/>
    <xf numFmtId="0" fontId="0" fillId="0" borderId="43" xfId="0" applyFont="1" applyBorder="1"/>
    <xf numFmtId="0" fontId="6" fillId="0" borderId="38" xfId="0" applyFont="1" applyBorder="1" applyAlignment="1">
      <alignment horizontal="center" vertical="center" wrapText="1"/>
    </xf>
    <xf numFmtId="0" fontId="6" fillId="0" borderId="57" xfId="0" applyFont="1" applyBorder="1"/>
    <xf numFmtId="0" fontId="6" fillId="0" borderId="46" xfId="0" applyFont="1" applyBorder="1" applyAlignment="1">
      <alignment vertical="center" wrapText="1"/>
    </xf>
    <xf numFmtId="0" fontId="6" fillId="0" borderId="58" xfId="0" applyFont="1" applyBorder="1"/>
    <xf numFmtId="0" fontId="6" fillId="0" borderId="46" xfId="0" applyFont="1" applyBorder="1" applyAlignment="1">
      <alignment horizontal="center" vertical="center" wrapText="1"/>
    </xf>
    <xf numFmtId="0" fontId="11" fillId="0" borderId="15" xfId="0" applyFont="1" applyBorder="1"/>
    <xf numFmtId="0" fontId="11" fillId="0" borderId="31" xfId="0" applyFont="1" applyBorder="1"/>
    <xf numFmtId="0" fontId="11" fillId="0" borderId="0" xfId="0" applyFont="1"/>
    <xf numFmtId="0" fontId="6" fillId="0" borderId="0" xfId="0" applyFont="1" applyAlignment="1">
      <alignment horizontal="center" vertical="center" wrapText="1"/>
    </xf>
    <xf numFmtId="0" fontId="6" fillId="0" borderId="30" xfId="0" applyFont="1" applyBorder="1" applyAlignment="1">
      <alignment wrapText="1"/>
    </xf>
    <xf numFmtId="0" fontId="3" fillId="0" borderId="31" xfId="0" applyFont="1" applyBorder="1" applyAlignment="1">
      <alignment vertical="center"/>
    </xf>
    <xf numFmtId="0" fontId="6" fillId="0" borderId="43" xfId="0" applyFont="1" applyBorder="1" applyAlignment="1">
      <alignment wrapText="1"/>
    </xf>
    <xf numFmtId="0" fontId="6" fillId="0" borderId="30" xfId="0" applyFont="1" applyBorder="1" applyAlignment="1">
      <alignment vertical="center" wrapText="1"/>
    </xf>
    <xf numFmtId="0" fontId="6" fillId="0" borderId="38" xfId="0" applyFont="1" applyBorder="1" applyAlignment="1">
      <alignment horizontal="center" wrapText="1"/>
    </xf>
    <xf numFmtId="0" fontId="6" fillId="0" borderId="46" xfId="0" applyFont="1" applyBorder="1" applyAlignment="1">
      <alignment horizontal="center" wrapText="1"/>
    </xf>
    <xf numFmtId="0" fontId="6" fillId="0" borderId="30" xfId="0" applyFont="1" applyBorder="1" applyAlignment="1">
      <alignment horizontal="center" vertical="center"/>
    </xf>
    <xf numFmtId="0" fontId="8" fillId="0" borderId="28" xfId="0" applyFont="1" applyBorder="1" applyAlignment="1">
      <alignment horizontal="center" vertical="center" wrapText="1"/>
    </xf>
    <xf numFmtId="0" fontId="8" fillId="0" borderId="31" xfId="0" applyFont="1" applyBorder="1" applyAlignment="1">
      <alignment horizontal="center" vertical="center" wrapText="1"/>
    </xf>
    <xf numFmtId="1" fontId="8" fillId="0" borderId="31" xfId="0" applyNumberFormat="1" applyFont="1" applyBorder="1" applyAlignment="1">
      <alignment horizontal="center" vertical="center" wrapText="1"/>
    </xf>
    <xf numFmtId="0" fontId="14" fillId="0" borderId="31" xfId="0" applyFont="1" applyBorder="1" applyAlignment="1">
      <alignment horizontal="center" vertical="center" wrapText="1"/>
    </xf>
    <xf numFmtId="1" fontId="8" fillId="0" borderId="15" xfId="0" applyNumberFormat="1" applyFont="1" applyBorder="1" applyAlignment="1">
      <alignment horizontal="center" vertical="center" wrapText="1"/>
    </xf>
    <xf numFmtId="0" fontId="14" fillId="0" borderId="15" xfId="0" applyFont="1" applyBorder="1" applyAlignment="1">
      <alignment horizontal="center" vertical="center" wrapText="1"/>
    </xf>
    <xf numFmtId="0" fontId="8" fillId="0" borderId="19" xfId="0" applyFont="1" applyBorder="1"/>
    <xf numFmtId="0" fontId="8" fillId="0" borderId="15" xfId="0" applyFont="1" applyBorder="1"/>
    <xf numFmtId="1" fontId="8" fillId="0" borderId="17" xfId="0" applyNumberFormat="1" applyFont="1" applyBorder="1" applyAlignment="1">
      <alignment horizontal="center" vertical="center" wrapText="1"/>
    </xf>
    <xf numFmtId="0" fontId="14" fillId="0" borderId="17" xfId="0" applyFont="1" applyBorder="1" applyAlignment="1">
      <alignment horizontal="center" vertical="center" wrapText="1"/>
    </xf>
    <xf numFmtId="0" fontId="8" fillId="0" borderId="50" xfId="0" applyFont="1" applyBorder="1" applyAlignment="1">
      <alignment horizontal="center" vertical="center" wrapText="1"/>
    </xf>
    <xf numFmtId="1" fontId="8" fillId="0" borderId="50" xfId="0" applyNumberFormat="1" applyFont="1" applyBorder="1" applyAlignment="1">
      <alignment horizontal="center" vertical="center" wrapText="1"/>
    </xf>
    <xf numFmtId="0" fontId="14" fillId="0" borderId="50" xfId="0" applyFont="1" applyBorder="1" applyAlignment="1">
      <alignment horizontal="center" vertical="center" wrapText="1"/>
    </xf>
    <xf numFmtId="0" fontId="8" fillId="0" borderId="50" xfId="0" applyFont="1" applyBorder="1"/>
    <xf numFmtId="0" fontId="6" fillId="0" borderId="0" xfId="0" applyFont="1"/>
    <xf numFmtId="0" fontId="15" fillId="0" borderId="0" xfId="0" applyFont="1"/>
    <xf numFmtId="0" fontId="15" fillId="0" borderId="15" xfId="0" applyFont="1" applyBorder="1" applyAlignment="1">
      <alignment wrapText="1"/>
    </xf>
    <xf numFmtId="0" fontId="16" fillId="0" borderId="15" xfId="0" applyFont="1" applyBorder="1" applyAlignment="1">
      <alignment wrapText="1"/>
    </xf>
    <xf numFmtId="9" fontId="15" fillId="0" borderId="15" xfId="0" applyNumberFormat="1" applyFont="1" applyBorder="1" applyAlignment="1">
      <alignment wrapText="1"/>
    </xf>
    <xf numFmtId="0" fontId="17" fillId="0" borderId="0" xfId="0" applyFont="1"/>
    <xf numFmtId="0" fontId="15" fillId="0" borderId="0" xfId="0" applyFont="1" applyAlignment="1">
      <alignment wrapText="1"/>
    </xf>
    <xf numFmtId="0" fontId="0" fillId="0" borderId="0" xfId="0" applyFont="1" applyAlignment="1">
      <alignment vertical="center"/>
    </xf>
    <xf numFmtId="0" fontId="0" fillId="0" borderId="0" xfId="0" applyFont="1" applyAlignment="1">
      <alignment horizontal="center" vertical="center"/>
    </xf>
    <xf numFmtId="0" fontId="22" fillId="0" borderId="0" xfId="0" applyFont="1" applyBorder="1" applyAlignment="1"/>
    <xf numFmtId="0" fontId="6" fillId="0" borderId="22" xfId="0" applyFont="1" applyBorder="1" applyAlignment="1">
      <alignment vertical="center" wrapText="1"/>
    </xf>
    <xf numFmtId="0" fontId="11" fillId="0" borderId="22" xfId="0" applyFont="1" applyBorder="1" applyAlignment="1">
      <alignment vertical="center" wrapText="1"/>
    </xf>
    <xf numFmtId="1" fontId="6" fillId="0" borderId="22" xfId="0" applyNumberFormat="1" applyFont="1" applyBorder="1" applyAlignment="1">
      <alignment horizontal="left" vertical="center"/>
    </xf>
    <xf numFmtId="0" fontId="0" fillId="0" borderId="64" xfId="0" applyFont="1" applyBorder="1" applyAlignment="1">
      <alignment horizontal="center"/>
    </xf>
    <xf numFmtId="0" fontId="2" fillId="3" borderId="64" xfId="0" applyFont="1" applyFill="1" applyBorder="1" applyAlignment="1">
      <alignment horizontal="center" vertical="center"/>
    </xf>
    <xf numFmtId="0" fontId="11" fillId="0" borderId="22" xfId="0" applyFont="1" applyBorder="1" applyAlignment="1">
      <alignment vertical="center"/>
    </xf>
    <xf numFmtId="0" fontId="25" fillId="10" borderId="18"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29" fillId="9" borderId="71" xfId="0" applyFont="1" applyFill="1" applyBorder="1" applyAlignment="1">
      <alignment horizontal="center" vertical="center" wrapText="1"/>
    </xf>
    <xf numFmtId="0" fontId="30" fillId="0" borderId="0" xfId="0" applyFont="1" applyAlignment="1"/>
    <xf numFmtId="0" fontId="30" fillId="16" borderId="71" xfId="0" applyFont="1" applyFill="1" applyBorder="1" applyAlignment="1">
      <alignment horizontal="center" vertical="center"/>
    </xf>
    <xf numFmtId="0" fontId="30" fillId="16" borderId="72" xfId="0" applyFont="1" applyFill="1" applyBorder="1" applyAlignment="1">
      <alignment horizontal="center" vertical="center"/>
    </xf>
    <xf numFmtId="0" fontId="30" fillId="16" borderId="74" xfId="0" applyFont="1" applyFill="1" applyBorder="1" applyAlignment="1">
      <alignment horizontal="center" vertical="center"/>
    </xf>
    <xf numFmtId="0" fontId="30" fillId="0" borderId="0" xfId="0" applyFont="1"/>
    <xf numFmtId="0" fontId="30" fillId="0" borderId="71" xfId="0" applyFont="1" applyBorder="1" applyAlignment="1">
      <alignment horizontal="left" vertical="center" wrapText="1"/>
    </xf>
    <xf numFmtId="0" fontId="30" fillId="0" borderId="71" xfId="0" applyFont="1" applyBorder="1" applyAlignment="1">
      <alignment vertical="center" wrapText="1"/>
    </xf>
    <xf numFmtId="0" fontId="30" fillId="0" borderId="7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0" fillId="0" borderId="0" xfId="0" applyFont="1" applyAlignment="1">
      <alignment vertical="center" wrapText="1"/>
    </xf>
    <xf numFmtId="0" fontId="43" fillId="11" borderId="89" xfId="0" applyFont="1" applyFill="1" applyBorder="1" applyAlignment="1">
      <alignment horizontal="center" vertical="center" wrapText="1"/>
    </xf>
    <xf numFmtId="0" fontId="43" fillId="11" borderId="90" xfId="0" applyFont="1" applyFill="1" applyBorder="1" applyAlignment="1">
      <alignment horizontal="center" vertical="center" wrapText="1"/>
    </xf>
    <xf numFmtId="0" fontId="42" fillId="11" borderId="89" xfId="0" applyFont="1" applyFill="1" applyBorder="1" applyAlignment="1">
      <alignment horizontal="center" vertical="center" textRotation="90" wrapText="1"/>
    </xf>
    <xf numFmtId="0" fontId="42" fillId="11" borderId="90" xfId="0" applyFont="1" applyFill="1" applyBorder="1" applyAlignment="1">
      <alignment horizontal="center" vertical="center" textRotation="90" wrapText="1"/>
    </xf>
    <xf numFmtId="0" fontId="25" fillId="10" borderId="18" xfId="0" applyFont="1" applyFill="1" applyBorder="1" applyAlignment="1">
      <alignment horizontal="center" vertical="center"/>
    </xf>
    <xf numFmtId="0" fontId="3" fillId="0" borderId="0" xfId="0" applyFont="1" applyAlignment="1">
      <alignment horizontal="center" vertical="center"/>
    </xf>
    <xf numFmtId="0" fontId="44" fillId="15" borderId="91" xfId="0" applyFont="1" applyFill="1" applyBorder="1" applyAlignment="1">
      <alignment horizontal="center" vertical="center" wrapText="1"/>
    </xf>
    <xf numFmtId="0" fontId="44" fillId="15" borderId="93" xfId="0" applyFont="1" applyFill="1" applyBorder="1" applyAlignment="1">
      <alignment horizontal="center" vertical="center"/>
    </xf>
    <xf numFmtId="0" fontId="44" fillId="15" borderId="93" xfId="0" applyFont="1" applyFill="1" applyBorder="1" applyAlignment="1">
      <alignment horizontal="center" vertical="center" wrapText="1"/>
    </xf>
    <xf numFmtId="0" fontId="28" fillId="11" borderId="94" xfId="0" applyFont="1" applyFill="1" applyBorder="1" applyAlignment="1">
      <alignment horizontal="center" vertical="center" wrapText="1"/>
    </xf>
    <xf numFmtId="0" fontId="18" fillId="0" borderId="0" xfId="0" applyFont="1" applyBorder="1" applyAlignment="1">
      <alignment horizontal="center" vertical="center" wrapText="1"/>
    </xf>
    <xf numFmtId="0" fontId="18" fillId="0" borderId="94" xfId="0" applyFont="1" applyBorder="1" applyAlignment="1">
      <alignment horizontal="center" vertical="center" wrapText="1"/>
    </xf>
    <xf numFmtId="0" fontId="28" fillId="11" borderId="91" xfId="0" applyFont="1" applyFill="1" applyBorder="1" applyAlignment="1">
      <alignment horizontal="center" vertical="center" wrapText="1"/>
    </xf>
    <xf numFmtId="0" fontId="18" fillId="0" borderId="93" xfId="0" applyFont="1" applyBorder="1" applyAlignment="1">
      <alignment horizontal="center" vertical="center" wrapText="1"/>
    </xf>
    <xf numFmtId="0" fontId="18" fillId="0" borderId="91" xfId="0" applyFont="1" applyBorder="1" applyAlignment="1">
      <alignment horizontal="center" vertical="center" wrapText="1"/>
    </xf>
    <xf numFmtId="0" fontId="18" fillId="0" borderId="97" xfId="0" applyFont="1" applyBorder="1" applyAlignment="1">
      <alignment horizontal="center" vertical="center" wrapText="1"/>
    </xf>
    <xf numFmtId="0" fontId="28" fillId="11" borderId="97" xfId="0" applyFont="1" applyFill="1" applyBorder="1" applyAlignment="1">
      <alignment horizontal="center" vertical="center" wrapText="1"/>
    </xf>
    <xf numFmtId="0" fontId="18" fillId="0" borderId="92" xfId="0" applyFont="1" applyBorder="1" applyAlignment="1">
      <alignment horizontal="center" vertical="center" wrapText="1"/>
    </xf>
    <xf numFmtId="0" fontId="44" fillId="15" borderId="98" xfId="0" applyFont="1" applyFill="1" applyBorder="1" applyAlignment="1">
      <alignment horizontal="center" vertical="center"/>
    </xf>
    <xf numFmtId="0" fontId="44" fillId="15" borderId="91" xfId="0" applyFont="1" applyFill="1" applyBorder="1" applyAlignment="1">
      <alignment horizontal="center" vertical="center"/>
    </xf>
    <xf numFmtId="0" fontId="44" fillId="15" borderId="96" xfId="0" applyFont="1" applyFill="1" applyBorder="1" applyAlignment="1">
      <alignment horizontal="center" vertical="center"/>
    </xf>
    <xf numFmtId="0" fontId="18" fillId="20" borderId="99" xfId="0" applyFont="1" applyFill="1" applyBorder="1" applyAlignment="1">
      <alignment horizontal="center" vertical="center" wrapText="1"/>
    </xf>
    <xf numFmtId="0" fontId="18" fillId="20" borderId="94" xfId="0" applyFont="1" applyFill="1" applyBorder="1" applyAlignment="1">
      <alignment horizontal="center" vertical="center" wrapText="1"/>
    </xf>
    <xf numFmtId="0" fontId="18" fillId="12" borderId="98" xfId="0" applyFont="1" applyFill="1" applyBorder="1" applyAlignment="1">
      <alignment horizontal="center" vertical="center" wrapText="1"/>
    </xf>
    <xf numFmtId="0" fontId="18" fillId="12" borderId="91" xfId="0" applyFont="1" applyFill="1" applyBorder="1" applyAlignment="1">
      <alignment horizontal="center" vertical="center" wrapText="1"/>
    </xf>
    <xf numFmtId="0" fontId="18" fillId="18" borderId="99" xfId="0" applyFont="1" applyFill="1" applyBorder="1" applyAlignment="1">
      <alignment horizontal="center" vertical="center" wrapText="1"/>
    </xf>
    <xf numFmtId="0" fontId="18" fillId="18" borderId="94" xfId="0" applyFont="1" applyFill="1" applyBorder="1" applyAlignment="1">
      <alignment horizontal="center" vertical="center" wrapText="1"/>
    </xf>
    <xf numFmtId="0" fontId="18" fillId="17" borderId="98" xfId="0" applyFont="1" applyFill="1" applyBorder="1" applyAlignment="1">
      <alignment horizontal="center" vertical="center" wrapText="1"/>
    </xf>
    <xf numFmtId="0" fontId="18" fillId="17" borderId="91" xfId="0" applyFont="1" applyFill="1" applyBorder="1" applyAlignment="1">
      <alignment horizontal="center" vertical="center" wrapText="1"/>
    </xf>
    <xf numFmtId="0" fontId="18" fillId="0" borderId="0" xfId="0" applyFont="1" applyAlignment="1">
      <alignment horizontal="center" vertical="center" wrapText="1"/>
    </xf>
    <xf numFmtId="0" fontId="46" fillId="15" borderId="91" xfId="0" applyFont="1" applyFill="1" applyBorder="1" applyAlignment="1">
      <alignment horizontal="center" vertical="center" wrapText="1"/>
    </xf>
    <xf numFmtId="0" fontId="18" fillId="20" borderId="95" xfId="0" applyFont="1" applyFill="1" applyBorder="1" applyAlignment="1">
      <alignment horizontal="center" vertical="center" wrapText="1"/>
    </xf>
    <xf numFmtId="0" fontId="18" fillId="12" borderId="96" xfId="0" applyFont="1" applyFill="1" applyBorder="1" applyAlignment="1">
      <alignment horizontal="center" vertical="center" wrapText="1"/>
    </xf>
    <xf numFmtId="0" fontId="18" fillId="18" borderId="95" xfId="0" applyFont="1" applyFill="1" applyBorder="1" applyAlignment="1">
      <alignment horizontal="center" vertical="center" wrapText="1"/>
    </xf>
    <xf numFmtId="0" fontId="18" fillId="17" borderId="96" xfId="0" applyFont="1" applyFill="1" applyBorder="1" applyAlignment="1">
      <alignment horizontal="center" vertical="center" wrapText="1"/>
    </xf>
    <xf numFmtId="0" fontId="46" fillId="15" borderId="96" xfId="0" applyFont="1" applyFill="1" applyBorder="1" applyAlignment="1">
      <alignment horizontal="center" vertical="center" wrapText="1"/>
    </xf>
    <xf numFmtId="0" fontId="27" fillId="19" borderId="0" xfId="0" applyFont="1" applyFill="1" applyBorder="1" applyAlignment="1">
      <alignment horizontal="center" vertical="center"/>
    </xf>
    <xf numFmtId="0" fontId="19" fillId="19" borderId="0" xfId="0" applyFont="1" applyFill="1" applyBorder="1" applyAlignment="1">
      <alignment horizontal="center" vertical="center" wrapText="1"/>
    </xf>
    <xf numFmtId="0" fontId="48" fillId="15" borderId="100" xfId="0" applyFont="1" applyFill="1" applyBorder="1" applyAlignment="1">
      <alignment horizontal="center"/>
    </xf>
    <xf numFmtId="0" fontId="48" fillId="15" borderId="101" xfId="0" applyFont="1" applyFill="1" applyBorder="1" applyAlignment="1">
      <alignment horizontal="center"/>
    </xf>
    <xf numFmtId="0" fontId="28" fillId="16" borderId="94"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6" fillId="0" borderId="0" xfId="0" applyFont="1" applyAlignment="1">
      <alignment vertical="center"/>
    </xf>
    <xf numFmtId="0" fontId="22" fillId="0" borderId="5" xfId="0" applyFont="1" applyBorder="1" applyAlignment="1">
      <alignment horizontal="center" wrapText="1"/>
    </xf>
    <xf numFmtId="0" fontId="22" fillId="0" borderId="0" xfId="0" applyFont="1" applyBorder="1" applyAlignment="1">
      <alignment horizontal="center" wrapText="1"/>
    </xf>
    <xf numFmtId="0" fontId="24" fillId="8" borderId="16" xfId="0" applyFont="1" applyFill="1" applyBorder="1" applyAlignment="1">
      <alignment horizontal="center" vertical="center"/>
    </xf>
    <xf numFmtId="0" fontId="24" fillId="8" borderId="2" xfId="0" applyFont="1" applyFill="1" applyBorder="1" applyAlignment="1">
      <alignment horizontal="center" vertical="center"/>
    </xf>
    <xf numFmtId="0" fontId="24" fillId="8" borderId="63" xfId="0" applyFont="1" applyFill="1" applyBorder="1" applyAlignment="1">
      <alignment horizontal="center" vertical="center"/>
    </xf>
    <xf numFmtId="0" fontId="23" fillId="8" borderId="2" xfId="0" applyFont="1" applyFill="1" applyBorder="1" applyAlignment="1">
      <alignment horizontal="center" vertical="center" wrapText="1"/>
    </xf>
    <xf numFmtId="0" fontId="43" fillId="11" borderId="89" xfId="0" applyFont="1" applyFill="1" applyBorder="1" applyAlignment="1">
      <alignment horizontal="center" vertical="center" wrapText="1"/>
    </xf>
    <xf numFmtId="0" fontId="6" fillId="19" borderId="17" xfId="0" applyFont="1" applyFill="1" applyBorder="1" applyAlignment="1">
      <alignment horizontal="center" vertical="center"/>
    </xf>
    <xf numFmtId="0" fontId="1" fillId="19" borderId="19" xfId="0" applyFont="1" applyFill="1" applyBorder="1" applyAlignment="1">
      <alignment horizontal="center"/>
    </xf>
    <xf numFmtId="0" fontId="1" fillId="19" borderId="22" xfId="0" applyFont="1" applyFill="1" applyBorder="1" applyAlignment="1">
      <alignment horizontal="center"/>
    </xf>
    <xf numFmtId="0" fontId="6" fillId="11" borderId="17" xfId="0" applyFont="1" applyFill="1" applyBorder="1" applyAlignment="1">
      <alignment horizontal="center" vertical="center"/>
    </xf>
    <xf numFmtId="0" fontId="6" fillId="11" borderId="62" xfId="0" applyFont="1" applyFill="1" applyBorder="1" applyAlignment="1">
      <alignment horizontal="center" vertical="center"/>
    </xf>
    <xf numFmtId="0" fontId="6" fillId="11" borderId="48" xfId="0" applyFont="1" applyFill="1" applyBorder="1" applyAlignment="1">
      <alignment horizontal="center" vertical="center"/>
    </xf>
    <xf numFmtId="0" fontId="6" fillId="11" borderId="25" xfId="0" applyFont="1" applyFill="1" applyBorder="1" applyAlignment="1">
      <alignment horizontal="center" vertical="center"/>
    </xf>
    <xf numFmtId="0" fontId="6" fillId="11" borderId="38" xfId="0" applyFont="1" applyFill="1" applyBorder="1" applyAlignment="1">
      <alignment horizontal="center" vertical="center"/>
    </xf>
    <xf numFmtId="0" fontId="6" fillId="11" borderId="46" xfId="0" applyFont="1" applyFill="1" applyBorder="1" applyAlignment="1">
      <alignment horizontal="center" vertical="center"/>
    </xf>
    <xf numFmtId="0" fontId="20" fillId="11" borderId="25" xfId="0" applyFont="1" applyFill="1" applyBorder="1" applyAlignment="1">
      <alignment horizontal="center" vertical="center"/>
    </xf>
    <xf numFmtId="0" fontId="20" fillId="11" borderId="25" xfId="0" applyFont="1" applyFill="1" applyBorder="1" applyAlignment="1">
      <alignment horizontal="center" vertical="center" wrapText="1"/>
    </xf>
    <xf numFmtId="0" fontId="1" fillId="11" borderId="19" xfId="0" applyFont="1" applyFill="1" applyBorder="1" applyAlignment="1">
      <alignment horizontal="center"/>
    </xf>
    <xf numFmtId="0" fontId="1" fillId="11" borderId="22" xfId="0" applyFont="1" applyFill="1" applyBorder="1" applyAlignment="1">
      <alignment horizontal="center"/>
    </xf>
    <xf numFmtId="0" fontId="6" fillId="0" borderId="24" xfId="0" applyFont="1" applyBorder="1" applyAlignment="1">
      <alignment horizontal="center" vertical="center"/>
    </xf>
    <xf numFmtId="0" fontId="1" fillId="0" borderId="39" xfId="0" applyFont="1" applyBorder="1" applyAlignment="1">
      <alignment vertical="center"/>
    </xf>
    <xf numFmtId="0" fontId="1" fillId="0" borderId="45" xfId="0" applyFont="1" applyBorder="1" applyAlignment="1">
      <alignment vertical="center"/>
    </xf>
    <xf numFmtId="0" fontId="6" fillId="0" borderId="25" xfId="0" applyFont="1" applyBorder="1" applyAlignment="1">
      <alignment horizontal="center" vertical="center"/>
    </xf>
    <xf numFmtId="0" fontId="1" fillId="0" borderId="38" xfId="0" applyFont="1" applyBorder="1" applyAlignment="1">
      <alignment vertical="center"/>
    </xf>
    <xf numFmtId="0" fontId="1" fillId="0" borderId="46" xfId="0" applyFont="1" applyBorder="1" applyAlignment="1">
      <alignment vertical="center"/>
    </xf>
    <xf numFmtId="0" fontId="6" fillId="0" borderId="25" xfId="0" applyFont="1" applyBorder="1" applyAlignment="1">
      <alignment horizontal="center" wrapText="1"/>
    </xf>
    <xf numFmtId="0" fontId="1" fillId="0" borderId="38" xfId="0" applyFont="1" applyBorder="1"/>
    <xf numFmtId="0" fontId="1" fillId="0" borderId="46" xfId="0" applyFont="1" applyBorder="1"/>
    <xf numFmtId="0" fontId="6" fillId="0" borderId="25" xfId="0" applyFont="1" applyBorder="1" applyAlignment="1">
      <alignment horizontal="center" vertical="center" wrapText="1"/>
    </xf>
    <xf numFmtId="0" fontId="6" fillId="0" borderId="28" xfId="0" applyFont="1" applyBorder="1" applyAlignment="1">
      <alignment horizontal="center" vertical="center"/>
    </xf>
    <xf numFmtId="0" fontId="1" fillId="0" borderId="19" xfId="0" applyFont="1" applyBorder="1" applyAlignment="1">
      <alignment vertical="center"/>
    </xf>
    <xf numFmtId="0" fontId="1" fillId="0" borderId="48" xfId="0" applyFont="1" applyBorder="1" applyAlignment="1">
      <alignment vertical="center"/>
    </xf>
    <xf numFmtId="0" fontId="6" fillId="0" borderId="17" xfId="0" applyFont="1" applyBorder="1" applyAlignment="1">
      <alignment horizontal="center" wrapText="1"/>
    </xf>
    <xf numFmtId="0" fontId="1" fillId="0" borderId="19" xfId="0" applyFont="1" applyBorder="1"/>
    <xf numFmtId="0" fontId="1" fillId="0" borderId="22" xfId="0" applyFont="1" applyBorder="1"/>
    <xf numFmtId="0" fontId="6" fillId="0" borderId="17" xfId="0" applyFont="1" applyBorder="1" applyAlignment="1">
      <alignment horizontal="center" vertical="center" wrapText="1"/>
    </xf>
    <xf numFmtId="0" fontId="6" fillId="0" borderId="25" xfId="0" applyFont="1" applyBorder="1" applyAlignment="1">
      <alignment horizontal="center"/>
    </xf>
    <xf numFmtId="0" fontId="1" fillId="0" borderId="7" xfId="0" applyFont="1" applyBorder="1"/>
    <xf numFmtId="0" fontId="1" fillId="0" borderId="8" xfId="0" applyFont="1" applyBorder="1"/>
    <xf numFmtId="0" fontId="2" fillId="0" borderId="6" xfId="0" applyFont="1" applyBorder="1" applyAlignment="1">
      <alignment horizontal="center"/>
    </xf>
    <xf numFmtId="0" fontId="2" fillId="3" borderId="6" xfId="0" applyFont="1" applyFill="1" applyBorder="1" applyAlignment="1">
      <alignment horizontal="center"/>
    </xf>
    <xf numFmtId="0" fontId="2" fillId="0" borderId="6" xfId="0" applyFont="1" applyBorder="1" applyAlignment="1">
      <alignment horizontal="center" wrapText="1"/>
    </xf>
    <xf numFmtId="0" fontId="2" fillId="3" borderId="6" xfId="0" applyFont="1" applyFill="1" applyBorder="1" applyAlignment="1">
      <alignment horizontal="center" wrapText="1"/>
    </xf>
    <xf numFmtId="0" fontId="0" fillId="0" borderId="3" xfId="0" applyFont="1" applyBorder="1" applyAlignment="1">
      <alignment horizontal="center"/>
    </xf>
    <xf numFmtId="0" fontId="1" fillId="0" borderId="4" xfId="0" applyFont="1" applyBorder="1"/>
    <xf numFmtId="0" fontId="1" fillId="0" borderId="9" xfId="0" applyFont="1" applyBorder="1"/>
    <xf numFmtId="0" fontId="1" fillId="0" borderId="10" xfId="0" applyFont="1" applyBorder="1"/>
    <xf numFmtId="0" fontId="1" fillId="0" borderId="11" xfId="0" applyFont="1" applyBorder="1"/>
    <xf numFmtId="0" fontId="1" fillId="0" borderId="13" xfId="0" applyFont="1" applyBorder="1"/>
    <xf numFmtId="0" fontId="2" fillId="0" borderId="3" xfId="0" applyFont="1" applyBorder="1" applyAlignment="1">
      <alignment horizontal="center" vertical="center"/>
    </xf>
    <xf numFmtId="0" fontId="1" fillId="0" borderId="5" xfId="0" applyFont="1" applyBorder="1"/>
    <xf numFmtId="0" fontId="0" fillId="0" borderId="0" xfId="0" applyFont="1" applyAlignment="1"/>
    <xf numFmtId="0" fontId="1" fillId="0" borderId="12" xfId="0" applyFont="1" applyBorder="1"/>
    <xf numFmtId="0" fontId="2" fillId="3" borderId="3" xfId="0" applyFont="1" applyFill="1" applyBorder="1" applyAlignment="1">
      <alignment horizontal="center" vertical="center" wrapText="1"/>
    </xf>
    <xf numFmtId="0" fontId="6" fillId="0" borderId="62" xfId="0" applyFont="1" applyBorder="1" applyAlignment="1">
      <alignment horizontal="left" vertical="center"/>
    </xf>
    <xf numFmtId="0" fontId="1" fillId="0" borderId="22" xfId="0" applyFont="1" applyBorder="1" applyAlignment="1">
      <alignment vertical="center"/>
    </xf>
    <xf numFmtId="0" fontId="20" fillId="0" borderId="62" xfId="0" applyFont="1" applyBorder="1" applyAlignment="1">
      <alignment horizontal="left" vertical="center" wrapText="1"/>
    </xf>
    <xf numFmtId="0" fontId="6" fillId="0" borderId="62" xfId="0" applyFont="1" applyBorder="1" applyAlignment="1">
      <alignment horizontal="left" vertical="center" wrapText="1"/>
    </xf>
    <xf numFmtId="0" fontId="26" fillId="3" borderId="56" xfId="0" applyFont="1" applyFill="1" applyBorder="1" applyAlignment="1">
      <alignment horizontal="center" vertical="center" wrapText="1"/>
    </xf>
    <xf numFmtId="0" fontId="21" fillId="0" borderId="63" xfId="0" applyFont="1" applyBorder="1" applyAlignment="1">
      <alignment vertical="center" wrapText="1"/>
    </xf>
    <xf numFmtId="0" fontId="25" fillId="3" borderId="64" xfId="0" applyFont="1" applyFill="1" applyBorder="1" applyAlignment="1">
      <alignment horizontal="center" vertical="center"/>
    </xf>
    <xf numFmtId="0" fontId="25" fillId="3" borderId="64" xfId="0" applyFont="1" applyFill="1" applyBorder="1" applyAlignment="1">
      <alignment horizontal="center" vertical="center" wrapText="1"/>
    </xf>
    <xf numFmtId="0" fontId="8" fillId="0" borderId="28" xfId="0" applyFont="1" applyBorder="1" applyAlignment="1">
      <alignment horizontal="center" vertical="center" wrapText="1"/>
    </xf>
    <xf numFmtId="0" fontId="1" fillId="0" borderId="48" xfId="0" applyFont="1" applyBorder="1"/>
    <xf numFmtId="0" fontId="8" fillId="0" borderId="60" xfId="0" applyFont="1" applyBorder="1" applyAlignment="1">
      <alignment horizontal="center" vertical="center" wrapText="1"/>
    </xf>
    <xf numFmtId="0" fontId="1" fillId="0" borderId="61" xfId="0" applyFont="1" applyBorder="1" applyAlignment="1">
      <alignment vertical="center"/>
    </xf>
    <xf numFmtId="0" fontId="6" fillId="0" borderId="25" xfId="0" applyFont="1" applyBorder="1" applyAlignment="1">
      <alignment horizontal="left" vertical="center" wrapText="1"/>
    </xf>
    <xf numFmtId="0" fontId="6" fillId="0" borderId="25" xfId="0" applyFont="1" applyBorder="1" applyAlignment="1">
      <alignment horizontal="left" vertical="center"/>
    </xf>
    <xf numFmtId="0" fontId="12" fillId="7" borderId="21" xfId="0" applyFont="1" applyFill="1" applyBorder="1" applyAlignment="1">
      <alignment vertical="center" wrapText="1"/>
    </xf>
    <xf numFmtId="0" fontId="1" fillId="0" borderId="21" xfId="0" applyFont="1" applyBorder="1"/>
    <xf numFmtId="0" fontId="1" fillId="0" borderId="23" xfId="0" applyFont="1" applyBorder="1"/>
    <xf numFmtId="0" fontId="10" fillId="7" borderId="0" xfId="0" applyFont="1" applyFill="1" applyAlignment="1">
      <alignment vertical="center" wrapText="1"/>
    </xf>
    <xf numFmtId="0" fontId="20" fillId="11" borderId="17" xfId="0" applyFont="1" applyFill="1" applyBorder="1" applyAlignment="1">
      <alignment horizontal="center" vertical="center" wrapText="1"/>
    </xf>
    <xf numFmtId="0" fontId="1" fillId="11" borderId="19" xfId="0" applyFont="1" applyFill="1" applyBorder="1" applyAlignment="1">
      <alignment horizontal="center" vertical="center"/>
    </xf>
    <xf numFmtId="0" fontId="1" fillId="11" borderId="22" xfId="0" applyFont="1" applyFill="1" applyBorder="1" applyAlignment="1">
      <alignment horizontal="center" vertical="center"/>
    </xf>
    <xf numFmtId="0" fontId="20" fillId="11" borderId="17" xfId="0" applyFont="1" applyFill="1" applyBorder="1" applyAlignment="1">
      <alignment horizontal="center" vertical="center"/>
    </xf>
    <xf numFmtId="0" fontId="33" fillId="14" borderId="86" xfId="0" applyFont="1" applyFill="1" applyBorder="1" applyAlignment="1">
      <alignment wrapText="1"/>
    </xf>
    <xf numFmtId="0" fontId="33" fillId="14" borderId="87" xfId="0" applyFont="1" applyFill="1" applyBorder="1" applyAlignment="1">
      <alignment wrapText="1"/>
    </xf>
    <xf numFmtId="0" fontId="33" fillId="14" borderId="88" xfId="0" applyFont="1" applyFill="1" applyBorder="1" applyAlignment="1">
      <alignment wrapText="1"/>
    </xf>
    <xf numFmtId="0" fontId="37" fillId="0" borderId="0" xfId="0" applyFont="1" applyBorder="1" applyAlignment="1">
      <alignment horizontal="left" vertical="top" wrapText="1"/>
    </xf>
    <xf numFmtId="0" fontId="33" fillId="14" borderId="84" xfId="0" applyFont="1" applyFill="1" applyBorder="1" applyAlignment="1">
      <alignment wrapText="1"/>
    </xf>
    <xf numFmtId="0" fontId="33" fillId="14" borderId="1" xfId="0" applyFont="1" applyFill="1" applyBorder="1" applyAlignment="1">
      <alignment wrapText="1"/>
    </xf>
    <xf numFmtId="0" fontId="33" fillId="14" borderId="85" xfId="0" applyFont="1" applyFill="1" applyBorder="1" applyAlignment="1">
      <alignment wrapText="1"/>
    </xf>
    <xf numFmtId="0" fontId="33" fillId="13" borderId="84" xfId="0" applyFont="1" applyFill="1" applyBorder="1" applyAlignment="1">
      <alignment wrapText="1"/>
    </xf>
    <xf numFmtId="0" fontId="33" fillId="13" borderId="1" xfId="0" applyFont="1" applyFill="1" applyBorder="1" applyAlignment="1">
      <alignment wrapText="1"/>
    </xf>
    <xf numFmtId="0" fontId="33" fillId="13" borderId="85" xfId="0" applyFont="1" applyFill="1" applyBorder="1" applyAlignment="1">
      <alignment wrapText="1"/>
    </xf>
    <xf numFmtId="0" fontId="25" fillId="0" borderId="78" xfId="0" applyFont="1" applyBorder="1" applyAlignment="1">
      <alignment horizontal="center" wrapText="1"/>
    </xf>
    <xf numFmtId="0" fontId="25" fillId="0" borderId="79" xfId="0" applyFont="1" applyBorder="1" applyAlignment="1">
      <alignment horizontal="center" wrapText="1"/>
    </xf>
    <xf numFmtId="0" fontId="25" fillId="0" borderId="80" xfId="0" applyFont="1" applyBorder="1" applyAlignment="1">
      <alignment horizontal="center" wrapText="1"/>
    </xf>
    <xf numFmtId="0" fontId="33" fillId="13" borderId="81" xfId="0" applyFont="1" applyFill="1" applyBorder="1" applyAlignment="1">
      <alignment wrapText="1"/>
    </xf>
    <xf numFmtId="0" fontId="33" fillId="13" borderId="82" xfId="0" applyFont="1" applyFill="1" applyBorder="1" applyAlignment="1">
      <alignment wrapText="1"/>
    </xf>
    <xf numFmtId="0" fontId="33" fillId="13" borderId="83" xfId="0" applyFont="1" applyFill="1" applyBorder="1" applyAlignment="1">
      <alignment wrapText="1"/>
    </xf>
    <xf numFmtId="0" fontId="32" fillId="11" borderId="75" xfId="0" applyFont="1" applyFill="1" applyBorder="1" applyAlignment="1">
      <alignment horizontal="center" vertical="center" wrapText="1"/>
    </xf>
    <xf numFmtId="0" fontId="32" fillId="11" borderId="76" xfId="0" applyFont="1" applyFill="1" applyBorder="1" applyAlignment="1">
      <alignment horizontal="center" vertical="center" wrapText="1"/>
    </xf>
    <xf numFmtId="0" fontId="32" fillId="11" borderId="73" xfId="0" applyFont="1" applyFill="1" applyBorder="1" applyAlignment="1">
      <alignment horizontal="center" vertical="center" wrapText="1"/>
    </xf>
    <xf numFmtId="0" fontId="40" fillId="0" borderId="77" xfId="0" applyFont="1" applyBorder="1" applyAlignment="1">
      <alignment horizontal="left" vertical="top" wrapText="1"/>
    </xf>
    <xf numFmtId="0" fontId="31" fillId="9" borderId="71" xfId="0" applyFont="1" applyFill="1" applyBorder="1" applyAlignment="1">
      <alignment horizontal="center" vertical="center" wrapText="1"/>
    </xf>
    <xf numFmtId="0" fontId="30" fillId="16" borderId="71" xfId="0" applyFont="1" applyFill="1" applyBorder="1" applyAlignment="1">
      <alignment horizontal="left" vertical="center" wrapText="1"/>
    </xf>
    <xf numFmtId="0" fontId="29" fillId="15" borderId="71" xfId="0" applyFont="1" applyFill="1" applyBorder="1" applyAlignment="1">
      <alignment horizontal="center" vertical="center" wrapText="1"/>
    </xf>
    <xf numFmtId="0" fontId="29" fillId="9" borderId="71" xfId="0" applyFont="1" applyFill="1" applyBorder="1" applyAlignment="1">
      <alignment horizontal="center" vertical="center" wrapText="1"/>
    </xf>
    <xf numFmtId="0" fontId="31" fillId="9" borderId="71" xfId="0" applyFont="1" applyFill="1" applyBorder="1" applyAlignment="1">
      <alignment horizontal="center" vertical="center"/>
    </xf>
    <xf numFmtId="0" fontId="30" fillId="16" borderId="73" xfId="0" applyFont="1" applyFill="1" applyBorder="1" applyAlignment="1">
      <alignment horizontal="left" vertical="center"/>
    </xf>
    <xf numFmtId="0" fontId="30" fillId="16" borderId="71" xfId="0" applyFont="1" applyFill="1" applyBorder="1" applyAlignment="1">
      <alignment horizontal="left" vertical="center"/>
    </xf>
    <xf numFmtId="0" fontId="25" fillId="0" borderId="0" xfId="0" applyFont="1" applyAlignment="1">
      <alignment horizontal="center" wrapText="1"/>
    </xf>
    <xf numFmtId="0" fontId="45" fillId="15" borderId="92" xfId="0" applyFont="1" applyFill="1" applyBorder="1" applyAlignment="1">
      <alignment horizontal="center" wrapText="1"/>
    </xf>
    <xf numFmtId="0" fontId="25" fillId="0" borderId="92" xfId="0" applyFont="1" applyBorder="1" applyAlignment="1">
      <alignment horizontal="center" wrapText="1"/>
    </xf>
    <xf numFmtId="0" fontId="48" fillId="15" borderId="98" xfId="0" applyFont="1" applyFill="1" applyBorder="1" applyAlignment="1">
      <alignment horizontal="center" wrapText="1"/>
    </xf>
    <xf numFmtId="0" fontId="48" fillId="15" borderId="96" xfId="0" applyFont="1" applyFill="1" applyBorder="1" applyAlignment="1">
      <alignment horizontal="center" wrapText="1"/>
    </xf>
    <xf numFmtId="0" fontId="2" fillId="3" borderId="67" xfId="0" applyFont="1" applyFill="1" applyBorder="1" applyAlignment="1">
      <alignment horizontal="center" vertical="center"/>
    </xf>
    <xf numFmtId="0" fontId="2" fillId="3" borderId="68" xfId="0" applyFont="1" applyFill="1" applyBorder="1" applyAlignment="1">
      <alignment horizontal="center" vertical="center"/>
    </xf>
    <xf numFmtId="0" fontId="2" fillId="3" borderId="69" xfId="0" applyFont="1" applyFill="1" applyBorder="1" applyAlignment="1">
      <alignment horizontal="center" vertical="center"/>
    </xf>
    <xf numFmtId="0" fontId="2" fillId="3" borderId="70"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66" xfId="0" applyFont="1" applyFill="1" applyBorder="1" applyAlignment="1">
      <alignment horizontal="center" vertical="center"/>
    </xf>
    <xf numFmtId="0" fontId="5" fillId="3" borderId="65" xfId="0" applyFont="1" applyFill="1" applyBorder="1" applyAlignment="1">
      <alignment horizontal="center" vertical="center" wrapText="1"/>
    </xf>
    <xf numFmtId="0" fontId="5" fillId="3" borderId="66"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14" fillId="0" borderId="28" xfId="0" applyFont="1" applyBorder="1" applyAlignment="1">
      <alignment horizontal="center" vertical="center" wrapText="1"/>
    </xf>
    <xf numFmtId="1" fontId="8" fillId="0" borderId="28" xfId="0" applyNumberFormat="1" applyFont="1" applyBorder="1" applyAlignment="1">
      <alignment horizontal="center" vertical="center" wrapText="1"/>
    </xf>
    <xf numFmtId="0" fontId="8" fillId="18" borderId="28" xfId="0" applyFont="1" applyFill="1" applyBorder="1" applyAlignment="1">
      <alignment horizontal="center" vertical="center" wrapText="1"/>
    </xf>
    <xf numFmtId="0" fontId="1" fillId="18" borderId="19" xfId="0" applyFont="1" applyFill="1" applyBorder="1"/>
    <xf numFmtId="0" fontId="1" fillId="18" borderId="48" xfId="0" applyFont="1" applyFill="1" applyBorder="1"/>
    <xf numFmtId="0" fontId="8" fillId="6" borderId="28" xfId="0" applyFont="1" applyFill="1" applyBorder="1" applyAlignment="1">
      <alignment horizontal="left" vertical="center" wrapText="1"/>
    </xf>
    <xf numFmtId="0" fontId="8" fillId="0" borderId="28" xfId="0" applyFont="1" applyBorder="1" applyAlignment="1">
      <alignment horizontal="left" vertical="center" wrapText="1"/>
    </xf>
    <xf numFmtId="0" fontId="7" fillId="4" borderId="28" xfId="0" applyFont="1" applyFill="1" applyBorder="1" applyAlignment="1">
      <alignment horizontal="center" vertical="center" wrapText="1"/>
    </xf>
    <xf numFmtId="0" fontId="7" fillId="0" borderId="28" xfId="0" applyFont="1" applyBorder="1" applyAlignment="1">
      <alignment horizontal="center" vertical="center" wrapText="1"/>
    </xf>
    <xf numFmtId="0" fontId="6" fillId="0" borderId="24" xfId="0" applyFont="1" applyBorder="1" applyAlignment="1">
      <alignment horizontal="center"/>
    </xf>
    <xf numFmtId="0" fontId="1" fillId="0" borderId="39" xfId="0" applyFont="1" applyBorder="1"/>
    <xf numFmtId="0" fontId="1" fillId="0" borderId="45" xfId="0" applyFont="1" applyBorder="1"/>
    <xf numFmtId="0" fontId="13" fillId="0" borderId="28" xfId="0" applyFont="1" applyBorder="1" applyAlignment="1">
      <alignment horizontal="center" vertical="center" wrapText="1"/>
    </xf>
    <xf numFmtId="0" fontId="8" fillId="6" borderId="28" xfId="0" applyFont="1" applyFill="1" applyBorder="1" applyAlignment="1">
      <alignment horizontal="center" vertical="center" wrapText="1"/>
    </xf>
    <xf numFmtId="0" fontId="1" fillId="0" borderId="62" xfId="0" applyFont="1" applyBorder="1"/>
    <xf numFmtId="0" fontId="1" fillId="0" borderId="61" xfId="0" applyFont="1" applyBorder="1"/>
    <xf numFmtId="0" fontId="3" fillId="0" borderId="34" xfId="0" applyFont="1" applyBorder="1" applyAlignment="1">
      <alignment horizontal="center"/>
    </xf>
    <xf numFmtId="0" fontId="1" fillId="0" borderId="44" xfId="0" applyFont="1" applyBorder="1"/>
    <xf numFmtId="0" fontId="1" fillId="0" borderId="53" xfId="0" applyFont="1" applyBorder="1"/>
    <xf numFmtId="1" fontId="6" fillId="0" borderId="35" xfId="0" applyNumberFormat="1" applyFont="1" applyBorder="1" applyAlignment="1">
      <alignment horizontal="center"/>
    </xf>
    <xf numFmtId="0" fontId="1" fillId="0" borderId="54" xfId="0" applyFont="1" applyBorder="1"/>
    <xf numFmtId="0" fontId="6" fillId="0" borderId="36" xfId="0" applyFont="1" applyBorder="1" applyAlignment="1">
      <alignment horizontal="center"/>
    </xf>
    <xf numFmtId="0" fontId="1" fillId="0" borderId="30" xfId="0" applyFont="1" applyBorder="1"/>
    <xf numFmtId="0" fontId="6" fillId="12" borderId="36" xfId="0" applyFont="1" applyFill="1" applyBorder="1" applyAlignment="1">
      <alignment horizontal="center" vertical="center"/>
    </xf>
    <xf numFmtId="0" fontId="1" fillId="12" borderId="38" xfId="0" applyFont="1" applyFill="1" applyBorder="1"/>
    <xf numFmtId="0" fontId="1" fillId="12" borderId="30" xfId="0" applyFont="1" applyFill="1" applyBorder="1"/>
    <xf numFmtId="1" fontId="6" fillId="0" borderId="29" xfId="0" applyNumberFormat="1" applyFont="1" applyBorder="1" applyAlignment="1">
      <alignment horizontal="center"/>
    </xf>
    <xf numFmtId="0" fontId="1" fillId="0" borderId="42" xfId="0" applyFont="1" applyBorder="1"/>
    <xf numFmtId="0" fontId="1" fillId="0" borderId="49" xfId="0" applyFont="1" applyBorder="1"/>
    <xf numFmtId="0" fontId="3" fillId="0" borderId="32" xfId="0" applyFont="1" applyBorder="1" applyAlignment="1">
      <alignment horizontal="center"/>
    </xf>
    <xf numFmtId="0" fontId="1" fillId="0" borderId="20" xfId="0" applyFont="1" applyBorder="1"/>
    <xf numFmtId="0" fontId="3" fillId="0" borderId="33" xfId="0" applyFont="1" applyBorder="1" applyAlignment="1">
      <alignment horizontal="center"/>
    </xf>
    <xf numFmtId="0" fontId="1" fillId="0" borderId="52" xfId="0" applyFont="1" applyBorder="1"/>
    <xf numFmtId="0" fontId="3" fillId="0" borderId="17" xfId="0" applyFont="1" applyBorder="1" applyAlignment="1">
      <alignment horizontal="center" vertical="center" wrapText="1"/>
    </xf>
    <xf numFmtId="0" fontId="3" fillId="0" borderId="28" xfId="0" applyFont="1" applyBorder="1" applyAlignment="1">
      <alignment horizontal="center" vertical="center"/>
    </xf>
    <xf numFmtId="0" fontId="7" fillId="4" borderId="28" xfId="0" applyFont="1" applyFill="1" applyBorder="1" applyAlignment="1">
      <alignment horizontal="center" vertical="center"/>
    </xf>
    <xf numFmtId="1" fontId="6" fillId="0" borderId="28" xfId="0" applyNumberFormat="1" applyFont="1" applyBorder="1" applyAlignment="1">
      <alignment horizontal="center"/>
    </xf>
    <xf numFmtId="1" fontId="6" fillId="0" borderId="25" xfId="0" applyNumberFormat="1" applyFont="1" applyBorder="1" applyAlignment="1">
      <alignment horizontal="center"/>
    </xf>
    <xf numFmtId="0" fontId="8" fillId="0" borderId="17" xfId="0" applyFont="1" applyBorder="1" applyAlignment="1">
      <alignment horizontal="center" vertical="center" wrapText="1"/>
    </xf>
    <xf numFmtId="0" fontId="6" fillId="18" borderId="36" xfId="0" applyFont="1" applyFill="1" applyBorder="1" applyAlignment="1">
      <alignment horizontal="center" vertical="center"/>
    </xf>
    <xf numFmtId="0" fontId="1" fillId="18" borderId="38" xfId="0" applyFont="1" applyFill="1" applyBorder="1"/>
    <xf numFmtId="0" fontId="1" fillId="18" borderId="30" xfId="0" applyFont="1" applyFill="1" applyBorder="1"/>
    <xf numFmtId="0" fontId="6" fillId="0" borderId="40" xfId="0" applyFont="1" applyBorder="1" applyAlignment="1">
      <alignment horizontal="center" vertical="center" wrapText="1"/>
    </xf>
    <xf numFmtId="0" fontId="6" fillId="0" borderId="19" xfId="0" applyFont="1" applyBorder="1" applyAlignment="1">
      <alignment horizontal="center" vertical="center"/>
    </xf>
    <xf numFmtId="0" fontId="6" fillId="0" borderId="36" xfId="0" applyFont="1" applyBorder="1" applyAlignment="1">
      <alignment horizontal="center" wrapText="1"/>
    </xf>
    <xf numFmtId="0" fontId="11" fillId="0" borderId="33" xfId="0" applyFont="1" applyBorder="1" applyAlignment="1">
      <alignment horizontal="center"/>
    </xf>
    <xf numFmtId="0" fontId="11" fillId="0" borderId="34" xfId="0" applyFont="1" applyBorder="1" applyAlignment="1">
      <alignment horizontal="center"/>
    </xf>
    <xf numFmtId="1" fontId="6" fillId="0" borderId="17" xfId="0" applyNumberFormat="1" applyFont="1" applyBorder="1" applyAlignment="1">
      <alignment horizontal="center"/>
    </xf>
    <xf numFmtId="0" fontId="6" fillId="0" borderId="17" xfId="0" applyFont="1" applyBorder="1" applyAlignment="1">
      <alignment horizontal="center" vertical="center"/>
    </xf>
    <xf numFmtId="0" fontId="11" fillId="0" borderId="17" xfId="0" applyFont="1" applyBorder="1" applyAlignment="1">
      <alignment horizontal="center" wrapText="1"/>
    </xf>
    <xf numFmtId="0" fontId="11" fillId="0" borderId="32" xfId="0" applyFont="1" applyBorder="1" applyAlignment="1">
      <alignment horizontal="center"/>
    </xf>
    <xf numFmtId="0" fontId="6" fillId="0" borderId="17" xfId="0" applyFont="1" applyBorder="1" applyAlignment="1">
      <alignment horizontal="center"/>
    </xf>
    <xf numFmtId="0" fontId="11" fillId="0" borderId="17" xfId="0" applyFont="1" applyBorder="1" applyAlignment="1">
      <alignment horizontal="center" vertical="center"/>
    </xf>
    <xf numFmtId="0" fontId="2" fillId="4" borderId="17" xfId="0" applyFont="1" applyFill="1" applyBorder="1" applyAlignment="1">
      <alignment horizontal="center" vertical="center"/>
    </xf>
    <xf numFmtId="0" fontId="6" fillId="0" borderId="28" xfId="0" applyFont="1" applyBorder="1" applyAlignment="1">
      <alignment horizontal="center"/>
    </xf>
    <xf numFmtId="0" fontId="6" fillId="5" borderId="36" xfId="0" applyFont="1" applyFill="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1" fontId="6" fillId="0" borderId="35" xfId="0" applyNumberFormat="1" applyFont="1" applyBorder="1" applyAlignment="1">
      <alignment horizontal="center" vertical="center"/>
    </xf>
    <xf numFmtId="0" fontId="6" fillId="0" borderId="36" xfId="0" applyFont="1" applyBorder="1" applyAlignment="1">
      <alignment horizontal="center" vertical="center"/>
    </xf>
    <xf numFmtId="1" fontId="6" fillId="0" borderId="29" xfId="0" applyNumberFormat="1" applyFont="1" applyBorder="1" applyAlignment="1">
      <alignment horizontal="center" vertical="center"/>
    </xf>
    <xf numFmtId="0" fontId="6" fillId="0" borderId="37" xfId="0" applyFont="1" applyBorder="1" applyAlignment="1">
      <alignment horizontal="center" vertical="center" wrapText="1"/>
    </xf>
    <xf numFmtId="0" fontId="1" fillId="0" borderId="14" xfId="0" applyFont="1" applyBorder="1"/>
    <xf numFmtId="0" fontId="1" fillId="0" borderId="55" xfId="0" applyFont="1" applyBorder="1"/>
    <xf numFmtId="0" fontId="3" fillId="0" borderId="32" xfId="0" applyFont="1" applyBorder="1" applyAlignment="1">
      <alignment horizontal="center" vertical="center"/>
    </xf>
    <xf numFmtId="0" fontId="6" fillId="0" borderId="27" xfId="0" applyFont="1" applyBorder="1" applyAlignment="1">
      <alignment horizontal="center" vertical="center"/>
    </xf>
    <xf numFmtId="0" fontId="1" fillId="0" borderId="41" xfId="0" applyFont="1" applyBorder="1"/>
    <xf numFmtId="0" fontId="1" fillId="0" borderId="47" xfId="0" applyFont="1" applyBorder="1"/>
    <xf numFmtId="1" fontId="6" fillId="0" borderId="28" xfId="0" applyNumberFormat="1" applyFont="1" applyBorder="1" applyAlignment="1">
      <alignment horizontal="center" vertical="center"/>
    </xf>
    <xf numFmtId="1" fontId="6" fillId="0" borderId="25" xfId="0" applyNumberFormat="1" applyFont="1" applyBorder="1" applyAlignment="1">
      <alignment horizontal="center" vertical="center"/>
    </xf>
    <xf numFmtId="0" fontId="11" fillId="0" borderId="17" xfId="0" applyFont="1" applyBorder="1" applyAlignment="1">
      <alignment horizontal="center" vertical="center" wrapText="1"/>
    </xf>
    <xf numFmtId="0" fontId="6" fillId="12" borderId="62" xfId="0" applyFont="1" applyFill="1" applyBorder="1" applyAlignment="1">
      <alignment horizontal="left" vertical="center"/>
    </xf>
    <xf numFmtId="0" fontId="1" fillId="12" borderId="19" xfId="0" applyFont="1" applyFill="1" applyBorder="1"/>
    <xf numFmtId="0" fontId="1" fillId="12" borderId="22" xfId="0" applyFont="1" applyFill="1" applyBorder="1"/>
    <xf numFmtId="0" fontId="11" fillId="0" borderId="62" xfId="0" applyFont="1" applyBorder="1" applyAlignment="1">
      <alignment horizontal="left" vertical="center"/>
    </xf>
    <xf numFmtId="1" fontId="6" fillId="0" borderId="62" xfId="0" applyNumberFormat="1" applyFont="1" applyBorder="1" applyAlignment="1">
      <alignment horizontal="left" vertical="center"/>
    </xf>
    <xf numFmtId="0" fontId="2" fillId="4" borderId="62" xfId="0" applyFont="1" applyFill="1" applyBorder="1" applyAlignment="1">
      <alignment horizontal="left" vertical="center"/>
    </xf>
    <xf numFmtId="0" fontId="6" fillId="0" borderId="62" xfId="0" applyFont="1" applyBorder="1" applyAlignment="1">
      <alignment horizontal="left"/>
    </xf>
    <xf numFmtId="0" fontId="5" fillId="3" borderId="64" xfId="0" applyFont="1" applyFill="1" applyBorder="1" applyAlignment="1">
      <alignment horizontal="center" vertical="center" wrapText="1"/>
    </xf>
    <xf numFmtId="0" fontId="2" fillId="3" borderId="64" xfId="0" applyFont="1" applyFill="1" applyBorder="1" applyAlignment="1">
      <alignment horizontal="center" vertical="center"/>
    </xf>
    <xf numFmtId="0" fontId="2" fillId="3" borderId="64" xfId="0" applyFont="1" applyFill="1" applyBorder="1" applyAlignment="1">
      <alignment horizontal="center" vertical="center" wrapText="1"/>
    </xf>
    <xf numFmtId="0" fontId="2" fillId="2" borderId="56" xfId="0" applyFont="1" applyFill="1" applyBorder="1" applyAlignment="1">
      <alignment horizontal="center"/>
    </xf>
    <xf numFmtId="0" fontId="1" fillId="0" borderId="63" xfId="0" applyFont="1" applyBorder="1"/>
    <xf numFmtId="0" fontId="1" fillId="0" borderId="18" xfId="0" applyFont="1" applyBorder="1"/>
    <xf numFmtId="0" fontId="4" fillId="3" borderId="56" xfId="0" applyFont="1" applyFill="1" applyBorder="1" applyAlignment="1">
      <alignment horizontal="center"/>
    </xf>
    <xf numFmtId="0" fontId="5" fillId="3" borderId="56" xfId="0" applyFont="1" applyFill="1" applyBorder="1" applyAlignment="1">
      <alignment horizontal="center"/>
    </xf>
  </cellXfs>
  <cellStyles count="1">
    <cellStyle name="Normal" xfId="0" builtinId="0"/>
  </cellStyles>
  <dxfs count="44">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'Transformación riesgos corrup'!$J$9</c:f>
              <c:strCache>
                <c:ptCount val="1"/>
                <c:pt idx="0">
                  <c:v>Valoración Inherente</c:v>
                </c:pt>
              </c:strCache>
            </c:strRef>
          </c:tx>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72E3-40EB-9AD1-25DCA750E47B}"/>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72E3-40EB-9AD1-25DCA750E47B}"/>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72E3-40EB-9AD1-25DCA750E47B}"/>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72E3-40EB-9AD1-25DCA750E47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'Transformación riesgos corrup'!$I$10:$I$13</c:f>
              <c:strCache>
                <c:ptCount val="4"/>
                <c:pt idx="0">
                  <c:v>Bajo</c:v>
                </c:pt>
                <c:pt idx="1">
                  <c:v>Moderado</c:v>
                </c:pt>
                <c:pt idx="2">
                  <c:v>Alto </c:v>
                </c:pt>
                <c:pt idx="3">
                  <c:v>Extremo</c:v>
                </c:pt>
              </c:strCache>
            </c:strRef>
          </c:cat>
          <c:val>
            <c:numRef>
              <c:f>'Transformación riesgos corrup'!$J$10:$J$13</c:f>
              <c:numCache>
                <c:formatCode>General</c:formatCode>
                <c:ptCount val="4"/>
                <c:pt idx="0">
                  <c:v>0</c:v>
                </c:pt>
                <c:pt idx="1">
                  <c:v>4</c:v>
                </c:pt>
                <c:pt idx="2">
                  <c:v>4</c:v>
                </c:pt>
                <c:pt idx="3">
                  <c:v>2</c:v>
                </c:pt>
              </c:numCache>
            </c:numRef>
          </c:val>
          <c:extLst>
            <c:ext xmlns:c16="http://schemas.microsoft.com/office/drawing/2014/chart" uri="{C3380CC4-5D6E-409C-BE32-E72D297353CC}">
              <c16:uniqueId val="{00000000-8463-4C24-973B-B13E593916AB}"/>
            </c:ext>
          </c:extLst>
        </c:ser>
        <c:dLbls>
          <c:dLblPos val="inEnd"/>
          <c:showLegendKey val="0"/>
          <c:showVal val="0"/>
          <c:showCatName val="1"/>
          <c:showSerName val="0"/>
          <c:showPercent val="0"/>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'Transformación riesgos corrup'!$N$9</c:f>
              <c:strCache>
                <c:ptCount val="1"/>
                <c:pt idx="0">
                  <c:v>Valoración Residual</c:v>
                </c:pt>
              </c:strCache>
            </c:strRef>
          </c:tx>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AC04-47F3-8846-D4F51CD08D7C}"/>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7CEE-4FBE-8DA7-151B80F9D0DA}"/>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7CEE-4FBE-8DA7-151B80F9D0DA}"/>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7CEE-4FBE-8DA7-151B80F9D0DA}"/>
              </c:ext>
            </c:extLst>
          </c:dPt>
          <c:dLbls>
            <c:dLbl>
              <c:idx val="0"/>
              <c:layout>
                <c:manualLayout>
                  <c:x val="1.9444444444444445E-2"/>
                  <c:y val="0.2469380613137643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C04-47F3-8846-D4F51CD08D7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'Transformación riesgos corrup'!$M$10:$M$13</c:f>
              <c:strCache>
                <c:ptCount val="4"/>
                <c:pt idx="0">
                  <c:v>Bajo</c:v>
                </c:pt>
                <c:pt idx="1">
                  <c:v>Moderado</c:v>
                </c:pt>
                <c:pt idx="2">
                  <c:v>Alto </c:v>
                </c:pt>
                <c:pt idx="3">
                  <c:v>Extremo</c:v>
                </c:pt>
              </c:strCache>
            </c:strRef>
          </c:cat>
          <c:val>
            <c:numRef>
              <c:f>'Transformación riesgos corrup'!$N$10:$N$13</c:f>
              <c:numCache>
                <c:formatCode>General</c:formatCode>
                <c:ptCount val="4"/>
                <c:pt idx="0">
                  <c:v>0</c:v>
                </c:pt>
                <c:pt idx="1">
                  <c:v>6</c:v>
                </c:pt>
                <c:pt idx="2">
                  <c:v>4</c:v>
                </c:pt>
                <c:pt idx="3">
                  <c:v>0</c:v>
                </c:pt>
              </c:numCache>
            </c:numRef>
          </c:val>
          <c:extLst>
            <c:ext xmlns:c16="http://schemas.microsoft.com/office/drawing/2014/chart" uri="{C3380CC4-5D6E-409C-BE32-E72D297353CC}">
              <c16:uniqueId val="{00000000-AC04-47F3-8846-D4F51CD08D7C}"/>
            </c:ext>
          </c:extLst>
        </c:ser>
        <c:dLbls>
          <c:dLblPos val="inEnd"/>
          <c:showLegendKey val="0"/>
          <c:showVal val="0"/>
          <c:showCatName val="1"/>
          <c:showSerName val="0"/>
          <c:showPercent val="0"/>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RIESGOS DE CORRUPCIÓN SDDE 2021</a:t>
            </a:r>
          </a:p>
        </c:rich>
      </c:tx>
      <c:layout>
        <c:manualLayout>
          <c:xMode val="edge"/>
          <c:yMode val="edge"/>
          <c:x val="0.32280555555555551"/>
          <c:y val="2.777777777777777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barChart>
        <c:barDir val="col"/>
        <c:grouping val="clustered"/>
        <c:varyColors val="0"/>
        <c:ser>
          <c:idx val="0"/>
          <c:order val="0"/>
          <c:tx>
            <c:strRef>
              <c:f>'Transformación riesgos corrup'!$C$3</c:f>
              <c:strCache>
                <c:ptCount val="1"/>
                <c:pt idx="0">
                  <c:v>Número de Riesgos por proceso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'Transformación riesgos corrup'!$B$4:$B$13</c:f>
              <c:strCache>
                <c:ptCount val="10"/>
                <c:pt idx="0">
                  <c:v>Gestión de Empleo</c:v>
                </c:pt>
                <c:pt idx="1">
                  <c:v> Desarrollo Empresarial</c:v>
                </c:pt>
                <c:pt idx="2">
                  <c:v>Gestión de Talento Humano</c:v>
                </c:pt>
                <c:pt idx="3">
                  <c:v>Control Disciplinario</c:v>
                </c:pt>
                <c:pt idx="4">
                  <c:v>Control Disciplinario</c:v>
                </c:pt>
                <c:pt idx="5">
                  <c:v>Gestión de TIC</c:v>
                </c:pt>
                <c:pt idx="6">
                  <c:v>Atención al ciudadano</c:v>
                </c:pt>
                <c:pt idx="7">
                  <c:v>Bienes y Servicios Generales</c:v>
                </c:pt>
                <c:pt idx="8">
                  <c:v>Gestión de Competitividad</c:v>
                </c:pt>
                <c:pt idx="9">
                  <c:v>Gestión de Competitividad</c:v>
                </c:pt>
              </c:strCache>
            </c:strRef>
          </c:cat>
          <c:val>
            <c:numRef>
              <c:f>'Transformación riesgos corrup'!$C$4:$C$13</c:f>
              <c:numCache>
                <c:formatCode>General</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0-E032-4CF8-87FB-6D506026C732}"/>
            </c:ext>
          </c:extLst>
        </c:ser>
        <c:ser>
          <c:idx val="1"/>
          <c:order val="1"/>
          <c:tx>
            <c:strRef>
              <c:f>'Transformación riesgos corrup'!$D$3</c:f>
              <c:strCache>
                <c:ptCount val="1"/>
                <c:pt idx="0">
                  <c:v>Número de Controles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'Transformación riesgos corrup'!$B$4:$B$13</c:f>
              <c:strCache>
                <c:ptCount val="10"/>
                <c:pt idx="0">
                  <c:v>Gestión de Empleo</c:v>
                </c:pt>
                <c:pt idx="1">
                  <c:v> Desarrollo Empresarial</c:v>
                </c:pt>
                <c:pt idx="2">
                  <c:v>Gestión de Talento Humano</c:v>
                </c:pt>
                <c:pt idx="3">
                  <c:v>Control Disciplinario</c:v>
                </c:pt>
                <c:pt idx="4">
                  <c:v>Control Disciplinario</c:v>
                </c:pt>
                <c:pt idx="5">
                  <c:v>Gestión de TIC</c:v>
                </c:pt>
                <c:pt idx="6">
                  <c:v>Atención al ciudadano</c:v>
                </c:pt>
                <c:pt idx="7">
                  <c:v>Bienes y Servicios Generales</c:v>
                </c:pt>
                <c:pt idx="8">
                  <c:v>Gestión de Competitividad</c:v>
                </c:pt>
                <c:pt idx="9">
                  <c:v>Gestión de Competitividad</c:v>
                </c:pt>
              </c:strCache>
            </c:strRef>
          </c:cat>
          <c:val>
            <c:numRef>
              <c:f>'Transformación riesgos corrup'!$D$4:$D$13</c:f>
              <c:numCache>
                <c:formatCode>General</c:formatCode>
                <c:ptCount val="10"/>
                <c:pt idx="0">
                  <c:v>2</c:v>
                </c:pt>
                <c:pt idx="1">
                  <c:v>2</c:v>
                </c:pt>
                <c:pt idx="2">
                  <c:v>1</c:v>
                </c:pt>
                <c:pt idx="3">
                  <c:v>2</c:v>
                </c:pt>
                <c:pt idx="4">
                  <c:v>3</c:v>
                </c:pt>
                <c:pt idx="5">
                  <c:v>1</c:v>
                </c:pt>
                <c:pt idx="6">
                  <c:v>1</c:v>
                </c:pt>
                <c:pt idx="7">
                  <c:v>1</c:v>
                </c:pt>
                <c:pt idx="8">
                  <c:v>1</c:v>
                </c:pt>
                <c:pt idx="9">
                  <c:v>1</c:v>
                </c:pt>
              </c:numCache>
            </c:numRef>
          </c:val>
          <c:extLst>
            <c:ext xmlns:c16="http://schemas.microsoft.com/office/drawing/2014/chart" uri="{C3380CC4-5D6E-409C-BE32-E72D297353CC}">
              <c16:uniqueId val="{00000001-E032-4CF8-87FB-6D506026C732}"/>
            </c:ext>
          </c:extLst>
        </c:ser>
        <c:dLbls>
          <c:dLblPos val="outEnd"/>
          <c:showLegendKey val="0"/>
          <c:showVal val="1"/>
          <c:showCatName val="0"/>
          <c:showSerName val="0"/>
          <c:showPercent val="0"/>
          <c:showBubbleSize val="0"/>
        </c:dLbls>
        <c:gapWidth val="100"/>
        <c:overlap val="-24"/>
        <c:axId val="901314272"/>
        <c:axId val="892259024"/>
      </c:barChart>
      <c:catAx>
        <c:axId val="9013142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892259024"/>
        <c:crosses val="autoZero"/>
        <c:auto val="1"/>
        <c:lblAlgn val="ctr"/>
        <c:lblOffset val="100"/>
        <c:noMultiLvlLbl val="0"/>
      </c:catAx>
      <c:valAx>
        <c:axId val="892259024"/>
        <c:scaling>
          <c:orientation val="minMax"/>
        </c:scaling>
        <c:delete val="1"/>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crossAx val="901314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76468</xdr:colOff>
      <xdr:row>7</xdr:row>
      <xdr:rowOff>335387</xdr:rowOff>
    </xdr:from>
    <xdr:to>
      <xdr:col>4</xdr:col>
      <xdr:colOff>269886</xdr:colOff>
      <xdr:row>10</xdr:row>
      <xdr:rowOff>711022</xdr:rowOff>
    </xdr:to>
    <xdr:pic>
      <xdr:nvPicPr>
        <xdr:cNvPr id="2" name="Imagen 1">
          <a:extLst>
            <a:ext uri="{FF2B5EF4-FFF2-40B4-BE49-F238E27FC236}">
              <a16:creationId xmlns:a16="http://schemas.microsoft.com/office/drawing/2014/main" id="{D6A76F79-B1F4-4F96-887B-44C1558FF7E4}"/>
            </a:ext>
          </a:extLst>
        </xdr:cNvPr>
        <xdr:cNvPicPr>
          <a:picLocks noChangeAspect="1"/>
        </xdr:cNvPicPr>
      </xdr:nvPicPr>
      <xdr:blipFill>
        <a:blip xmlns:r="http://schemas.openxmlformats.org/officeDocument/2006/relationships" r:embed="rId1"/>
        <a:stretch>
          <a:fillRect/>
        </a:stretch>
      </xdr:blipFill>
      <xdr:spPr>
        <a:xfrm>
          <a:off x="4362718" y="335387"/>
          <a:ext cx="2336543" cy="1518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204787</xdr:colOff>
      <xdr:row>0</xdr:row>
      <xdr:rowOff>466724</xdr:rowOff>
    </xdr:from>
    <xdr:to>
      <xdr:col>11</xdr:col>
      <xdr:colOff>214312</xdr:colOff>
      <xdr:row>7</xdr:row>
      <xdr:rowOff>9524</xdr:rowOff>
    </xdr:to>
    <xdr:graphicFrame macro="">
      <xdr:nvGraphicFramePr>
        <xdr:cNvPr id="2" name="Gráfico 1">
          <a:extLst>
            <a:ext uri="{FF2B5EF4-FFF2-40B4-BE49-F238E27FC236}">
              <a16:creationId xmlns:a16="http://schemas.microsoft.com/office/drawing/2014/main" id="{42CF040F-D842-413B-95E5-B093979A37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1290637</xdr:colOff>
      <xdr:row>0</xdr:row>
      <xdr:rowOff>447675</xdr:rowOff>
    </xdr:from>
    <xdr:to>
      <xdr:col>16</xdr:col>
      <xdr:colOff>261937</xdr:colOff>
      <xdr:row>6</xdr:row>
      <xdr:rowOff>352425</xdr:rowOff>
    </xdr:to>
    <xdr:graphicFrame macro="">
      <xdr:nvGraphicFramePr>
        <xdr:cNvPr id="3" name="Gráfico 2">
          <a:extLst>
            <a:ext uri="{FF2B5EF4-FFF2-40B4-BE49-F238E27FC236}">
              <a16:creationId xmlns:a16="http://schemas.microsoft.com/office/drawing/2014/main" id="{5AC2C9E2-05DE-4DC1-A15E-7E51CD825C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204786</xdr:colOff>
      <xdr:row>7</xdr:row>
      <xdr:rowOff>123825</xdr:rowOff>
    </xdr:from>
    <xdr:to>
      <xdr:col>19</xdr:col>
      <xdr:colOff>476250</xdr:colOff>
      <xdr:row>13</xdr:row>
      <xdr:rowOff>0</xdr:rowOff>
    </xdr:to>
    <xdr:graphicFrame macro="">
      <xdr:nvGraphicFramePr>
        <xdr:cNvPr id="7" name="Gráfico 6">
          <a:extLst>
            <a:ext uri="{FF2B5EF4-FFF2-40B4-BE49-F238E27FC236}">
              <a16:creationId xmlns:a16="http://schemas.microsoft.com/office/drawing/2014/main" id="{D0CA5307-2353-4DD9-A156-4649C45A59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100281</xdr:colOff>
      <xdr:row>0</xdr:row>
      <xdr:rowOff>0</xdr:rowOff>
    </xdr:from>
    <xdr:to>
      <xdr:col>2</xdr:col>
      <xdr:colOff>531824</xdr:colOff>
      <xdr:row>9</xdr:row>
      <xdr:rowOff>280385</xdr:rowOff>
    </xdr:to>
    <xdr:pic>
      <xdr:nvPicPr>
        <xdr:cNvPr id="2" name="Imagen 1">
          <a:extLst>
            <a:ext uri="{FF2B5EF4-FFF2-40B4-BE49-F238E27FC236}">
              <a16:creationId xmlns:a16="http://schemas.microsoft.com/office/drawing/2014/main" id="{F9B143A6-D43E-4E53-8DE2-AF13AC3498AD}"/>
            </a:ext>
          </a:extLst>
        </xdr:cNvPr>
        <xdr:cNvPicPr>
          <a:picLocks noChangeAspect="1"/>
        </xdr:cNvPicPr>
      </xdr:nvPicPr>
      <xdr:blipFill>
        <a:blip xmlns:r="http://schemas.openxmlformats.org/officeDocument/2006/relationships" r:embed="rId1"/>
        <a:stretch>
          <a:fillRect/>
        </a:stretch>
      </xdr:blipFill>
      <xdr:spPr>
        <a:xfrm>
          <a:off x="576531" y="0"/>
          <a:ext cx="2336543" cy="151863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9"/>
  <sheetViews>
    <sheetView tabSelected="1" zoomScale="30" zoomScaleNormal="30" workbookViewId="0">
      <pane ySplit="14" topLeftCell="A15" activePane="bottomLeft" state="frozen"/>
      <selection pane="bottomLeft" activeCell="J60" sqref="J60:J64"/>
    </sheetView>
  </sheetViews>
  <sheetFormatPr baseColWidth="10" defaultColWidth="12.625" defaultRowHeight="15" customHeight="1" x14ac:dyDescent="0.2"/>
  <cols>
    <col min="1" max="1" width="6.25" style="79" customWidth="1"/>
    <col min="2" max="2" width="25" style="79" customWidth="1"/>
    <col min="3" max="3" width="25" customWidth="1"/>
    <col min="4" max="6" width="28.125" customWidth="1"/>
    <col min="7" max="7" width="30" customWidth="1"/>
    <col min="8" max="9" width="24.375" customWidth="1"/>
    <col min="10" max="10" width="19.125" customWidth="1"/>
    <col min="11" max="11" width="13.625" customWidth="1"/>
    <col min="12" max="12" width="18.125" customWidth="1"/>
    <col min="13" max="13" width="24" style="80" customWidth="1"/>
    <col min="14" max="14" width="24" style="101" customWidth="1"/>
    <col min="15" max="15" width="21.125" style="80" customWidth="1"/>
    <col min="16" max="16" width="32.5" style="79" customWidth="1"/>
    <col min="17" max="17" width="22.875" customWidth="1"/>
    <col min="18" max="18" width="18.75" style="80" customWidth="1"/>
    <col min="19" max="19" width="19.875" bestFit="1" customWidth="1"/>
    <col min="20" max="20" width="23" customWidth="1"/>
    <col min="21" max="21" width="26.75" customWidth="1"/>
    <col min="22" max="22" width="25.375" customWidth="1"/>
    <col min="23" max="23" width="17.875" customWidth="1"/>
    <col min="24" max="24" width="19.5" customWidth="1"/>
    <col min="25" max="25" width="18.25" customWidth="1"/>
  </cols>
  <sheetData>
    <row r="1" spans="1:25" ht="16.5" hidden="1" thickBot="1" x14ac:dyDescent="0.3">
      <c r="A1" s="189"/>
      <c r="B1" s="190"/>
      <c r="C1" s="195" t="s">
        <v>0</v>
      </c>
      <c r="D1" s="196"/>
      <c r="E1" s="196"/>
      <c r="F1" s="196"/>
      <c r="G1" s="196"/>
      <c r="H1" s="183"/>
      <c r="I1" s="183"/>
      <c r="J1" s="183"/>
      <c r="K1" s="184"/>
      <c r="L1" s="185" t="s">
        <v>2</v>
      </c>
      <c r="M1" s="183"/>
      <c r="N1" s="183"/>
      <c r="O1" s="183"/>
      <c r="P1" s="183"/>
      <c r="Q1" s="183"/>
      <c r="R1" s="184"/>
    </row>
    <row r="2" spans="1:25" ht="16.5" hidden="1" thickBot="1" x14ac:dyDescent="0.3">
      <c r="A2" s="191"/>
      <c r="B2" s="192"/>
      <c r="C2" s="191"/>
      <c r="D2" s="197"/>
      <c r="E2" s="197"/>
      <c r="F2" s="197"/>
      <c r="G2" s="197"/>
      <c r="H2" s="183"/>
      <c r="I2" s="183"/>
      <c r="J2" s="183"/>
      <c r="K2" s="184"/>
      <c r="L2" s="186">
        <v>2</v>
      </c>
      <c r="M2" s="183"/>
      <c r="N2" s="183"/>
      <c r="O2" s="183"/>
      <c r="P2" s="183"/>
      <c r="Q2" s="183"/>
      <c r="R2" s="184"/>
    </row>
    <row r="3" spans="1:25" ht="16.5" hidden="1" thickBot="1" x14ac:dyDescent="0.3">
      <c r="A3" s="191"/>
      <c r="B3" s="192"/>
      <c r="C3" s="193"/>
      <c r="D3" s="198"/>
      <c r="E3" s="198"/>
      <c r="F3" s="198"/>
      <c r="G3" s="198"/>
      <c r="H3" s="183"/>
      <c r="I3" s="183"/>
      <c r="J3" s="183"/>
      <c r="K3" s="184"/>
      <c r="L3" s="185" t="s">
        <v>5</v>
      </c>
      <c r="M3" s="183"/>
      <c r="N3" s="183"/>
      <c r="O3" s="183"/>
      <c r="P3" s="183"/>
      <c r="Q3" s="183"/>
      <c r="R3" s="184"/>
    </row>
    <row r="4" spans="1:25" ht="16.5" hidden="1" thickBot="1" x14ac:dyDescent="0.3">
      <c r="A4" s="191"/>
      <c r="B4" s="192"/>
      <c r="C4" s="199" t="s">
        <v>6</v>
      </c>
      <c r="D4" s="196"/>
      <c r="E4" s="196"/>
      <c r="F4" s="196"/>
      <c r="G4" s="196"/>
      <c r="H4" s="183"/>
      <c r="I4" s="183"/>
      <c r="J4" s="183"/>
      <c r="K4" s="184"/>
      <c r="L4" s="186" t="s">
        <v>8</v>
      </c>
      <c r="M4" s="183"/>
      <c r="N4" s="183"/>
      <c r="O4" s="183"/>
      <c r="P4" s="183"/>
      <c r="Q4" s="183"/>
      <c r="R4" s="184"/>
    </row>
    <row r="5" spans="1:25" ht="31.5" hidden="1" customHeight="1" x14ac:dyDescent="0.25">
      <c r="A5" s="191"/>
      <c r="B5" s="192"/>
      <c r="C5" s="191"/>
      <c r="D5" s="197"/>
      <c r="E5" s="197"/>
      <c r="F5" s="197"/>
      <c r="G5" s="197"/>
      <c r="H5" s="183"/>
      <c r="I5" s="183"/>
      <c r="J5" s="183"/>
      <c r="K5" s="184"/>
      <c r="L5" s="187" t="s">
        <v>10</v>
      </c>
      <c r="M5" s="183"/>
      <c r="N5" s="183"/>
      <c r="O5" s="183"/>
      <c r="P5" s="183"/>
      <c r="Q5" s="183"/>
      <c r="R5" s="184"/>
    </row>
    <row r="6" spans="1:25" ht="33" hidden="1" customHeight="1" x14ac:dyDescent="0.25">
      <c r="A6" s="191"/>
      <c r="B6" s="192"/>
      <c r="C6" s="191"/>
      <c r="D6" s="197"/>
      <c r="E6" s="197"/>
      <c r="F6" s="197"/>
      <c r="G6" s="197"/>
      <c r="H6" s="183"/>
      <c r="I6" s="183"/>
      <c r="J6" s="183"/>
      <c r="K6" s="184"/>
      <c r="L6" s="188" t="s">
        <v>12</v>
      </c>
      <c r="M6" s="183"/>
      <c r="N6" s="183"/>
      <c r="O6" s="183"/>
      <c r="P6" s="183"/>
      <c r="Q6" s="183"/>
      <c r="R6" s="184"/>
    </row>
    <row r="7" spans="1:25" ht="30" hidden="1" customHeight="1" x14ac:dyDescent="0.25">
      <c r="A7" s="193"/>
      <c r="B7" s="194"/>
      <c r="C7" s="193"/>
      <c r="D7" s="198"/>
      <c r="E7" s="198"/>
      <c r="F7" s="198"/>
      <c r="G7" s="198"/>
      <c r="H7" s="183"/>
      <c r="I7" s="183"/>
      <c r="J7" s="183"/>
      <c r="K7" s="184"/>
      <c r="L7" s="187" t="s">
        <v>14</v>
      </c>
      <c r="M7" s="183"/>
      <c r="N7" s="183"/>
      <c r="O7" s="183"/>
      <c r="P7" s="183"/>
      <c r="Q7" s="183"/>
      <c r="R7" s="184"/>
    </row>
    <row r="8" spans="1:25" s="81" customFormat="1" ht="30" customHeight="1" x14ac:dyDescent="0.5">
      <c r="A8" s="145" t="s">
        <v>334</v>
      </c>
      <c r="B8" s="145"/>
      <c r="C8" s="145"/>
      <c r="D8" s="145"/>
      <c r="E8" s="145"/>
      <c r="F8" s="145"/>
      <c r="G8" s="145"/>
      <c r="H8" s="145"/>
      <c r="I8" s="145"/>
      <c r="J8" s="145"/>
      <c r="K8" s="145"/>
      <c r="L8" s="145"/>
      <c r="M8" s="145"/>
      <c r="N8" s="145"/>
      <c r="O8" s="145"/>
      <c r="P8" s="145"/>
      <c r="Q8" s="145"/>
      <c r="R8" s="145"/>
    </row>
    <row r="9" spans="1:25" s="81" customFormat="1" ht="30" customHeight="1" x14ac:dyDescent="0.5">
      <c r="A9" s="146"/>
      <c r="B9" s="146"/>
      <c r="C9" s="146"/>
      <c r="D9" s="146"/>
      <c r="E9" s="146"/>
      <c r="F9" s="146"/>
      <c r="G9" s="146"/>
      <c r="H9" s="146"/>
      <c r="I9" s="146"/>
      <c r="J9" s="146"/>
      <c r="K9" s="146"/>
      <c r="L9" s="146"/>
      <c r="M9" s="146"/>
      <c r="N9" s="146"/>
      <c r="O9" s="146"/>
      <c r="P9" s="146"/>
      <c r="Q9" s="146"/>
      <c r="R9" s="146"/>
    </row>
    <row r="10" spans="1:25" s="81" customFormat="1" ht="30" customHeight="1" x14ac:dyDescent="0.5">
      <c r="A10" s="146"/>
      <c r="B10" s="146"/>
      <c r="C10" s="146"/>
      <c r="D10" s="146"/>
      <c r="E10" s="146"/>
      <c r="F10" s="146"/>
      <c r="G10" s="146"/>
      <c r="H10" s="146"/>
      <c r="I10" s="146"/>
      <c r="J10" s="146"/>
      <c r="K10" s="146"/>
      <c r="L10" s="146"/>
      <c r="M10" s="146"/>
      <c r="N10" s="146"/>
      <c r="O10" s="146"/>
      <c r="P10" s="146"/>
      <c r="Q10" s="146"/>
      <c r="R10" s="146"/>
    </row>
    <row r="11" spans="1:25" s="81" customFormat="1" ht="87.75" customHeight="1" x14ac:dyDescent="0.5">
      <c r="A11" s="146"/>
      <c r="B11" s="146"/>
      <c r="C11" s="146"/>
      <c r="D11" s="146"/>
      <c r="E11" s="146"/>
      <c r="F11" s="146"/>
      <c r="G11" s="146"/>
      <c r="H11" s="146"/>
      <c r="I11" s="146"/>
      <c r="J11" s="146"/>
      <c r="K11" s="146"/>
      <c r="L11" s="146"/>
      <c r="M11" s="146"/>
      <c r="N11" s="146"/>
      <c r="O11" s="146"/>
      <c r="P11" s="146"/>
      <c r="Q11" s="146"/>
      <c r="R11" s="146"/>
    </row>
    <row r="12" spans="1:25" ht="44.25" customHeight="1" x14ac:dyDescent="0.2">
      <c r="A12" s="80"/>
      <c r="B12" s="80"/>
      <c r="C12" s="5"/>
      <c r="D12" s="5"/>
      <c r="E12" s="5"/>
      <c r="F12" s="5"/>
      <c r="G12" s="5"/>
      <c r="H12" s="204" t="s">
        <v>331</v>
      </c>
      <c r="I12" s="205"/>
      <c r="J12" s="205"/>
      <c r="K12" s="205"/>
      <c r="L12" s="205"/>
      <c r="M12" s="147" t="s">
        <v>332</v>
      </c>
      <c r="N12" s="148"/>
      <c r="O12" s="149"/>
      <c r="P12" s="149"/>
      <c r="Q12" s="148"/>
      <c r="R12" s="148"/>
    </row>
    <row r="13" spans="1:25" ht="50.25" customHeight="1" x14ac:dyDescent="0.2">
      <c r="A13" s="206" t="s">
        <v>19</v>
      </c>
      <c r="B13" s="206" t="s">
        <v>20</v>
      </c>
      <c r="C13" s="207" t="s">
        <v>21</v>
      </c>
      <c r="D13" s="206" t="s">
        <v>22</v>
      </c>
      <c r="E13" s="206" t="s">
        <v>23</v>
      </c>
      <c r="F13" s="206" t="s">
        <v>24</v>
      </c>
      <c r="G13" s="207" t="s">
        <v>25</v>
      </c>
      <c r="H13" s="207" t="s">
        <v>74</v>
      </c>
      <c r="I13" s="207" t="s">
        <v>75</v>
      </c>
      <c r="J13" s="207" t="s">
        <v>76</v>
      </c>
      <c r="K13" s="207" t="s">
        <v>77</v>
      </c>
      <c r="L13" s="207" t="s">
        <v>78</v>
      </c>
      <c r="M13" s="150" t="s">
        <v>335</v>
      </c>
      <c r="N13" s="150"/>
      <c r="O13" s="150" t="s">
        <v>336</v>
      </c>
      <c r="P13" s="150"/>
      <c r="Q13" s="150" t="s">
        <v>387</v>
      </c>
      <c r="R13" s="150"/>
      <c r="S13" s="151" t="s">
        <v>390</v>
      </c>
      <c r="T13" s="151"/>
      <c r="U13" s="102" t="s">
        <v>391</v>
      </c>
      <c r="V13" s="102" t="s">
        <v>392</v>
      </c>
      <c r="W13" s="102" t="s">
        <v>393</v>
      </c>
      <c r="X13" s="102" t="s">
        <v>394</v>
      </c>
      <c r="Y13" s="103" t="s">
        <v>395</v>
      </c>
    </row>
    <row r="14" spans="1:25" s="80" customFormat="1" ht="127.5" customHeight="1" thickBot="1" x14ac:dyDescent="0.25">
      <c r="A14" s="206"/>
      <c r="B14" s="206"/>
      <c r="C14" s="207"/>
      <c r="D14" s="206"/>
      <c r="E14" s="206"/>
      <c r="F14" s="206"/>
      <c r="G14" s="207"/>
      <c r="H14" s="207"/>
      <c r="I14" s="207"/>
      <c r="J14" s="207"/>
      <c r="K14" s="207"/>
      <c r="L14" s="207"/>
      <c r="M14" s="106" t="s">
        <v>388</v>
      </c>
      <c r="N14" s="89" t="s">
        <v>389</v>
      </c>
      <c r="O14" s="106" t="s">
        <v>388</v>
      </c>
      <c r="P14" s="89" t="s">
        <v>389</v>
      </c>
      <c r="Q14" s="88" t="s">
        <v>388</v>
      </c>
      <c r="R14" s="89" t="s">
        <v>389</v>
      </c>
      <c r="S14" s="104" t="s">
        <v>51</v>
      </c>
      <c r="T14" s="104" t="s">
        <v>52</v>
      </c>
      <c r="U14" s="104" t="s">
        <v>53</v>
      </c>
      <c r="V14" s="104" t="s">
        <v>54</v>
      </c>
      <c r="W14" s="104" t="s">
        <v>162</v>
      </c>
      <c r="X14" s="104" t="s">
        <v>55</v>
      </c>
      <c r="Y14" s="105" t="s">
        <v>56</v>
      </c>
    </row>
    <row r="15" spans="1:25" ht="303" customHeight="1" x14ac:dyDescent="0.2">
      <c r="A15" s="200">
        <v>1</v>
      </c>
      <c r="B15" s="200" t="s">
        <v>123</v>
      </c>
      <c r="C15" s="202" t="s">
        <v>124</v>
      </c>
      <c r="D15" s="203" t="s">
        <v>163</v>
      </c>
      <c r="E15" s="82" t="s">
        <v>164</v>
      </c>
      <c r="F15" s="83" t="s">
        <v>165</v>
      </c>
      <c r="G15" s="203" t="s">
        <v>166</v>
      </c>
      <c r="H15" s="214" t="s">
        <v>175</v>
      </c>
      <c r="I15" s="203" t="s">
        <v>176</v>
      </c>
      <c r="J15" s="200" t="s">
        <v>112</v>
      </c>
      <c r="K15" s="217" t="s">
        <v>126</v>
      </c>
      <c r="L15" s="200"/>
      <c r="M15" s="155">
        <v>100</v>
      </c>
      <c r="N15" s="161" t="s">
        <v>340</v>
      </c>
      <c r="O15" s="155">
        <v>6</v>
      </c>
      <c r="P15" s="218" t="s">
        <v>421</v>
      </c>
      <c r="Q15" s="155">
        <f>SUM(S15:Y19)</f>
        <v>100</v>
      </c>
      <c r="R15" s="221" t="s">
        <v>340</v>
      </c>
      <c r="S15" s="152">
        <v>15</v>
      </c>
      <c r="T15" s="152">
        <v>15</v>
      </c>
      <c r="U15" s="152">
        <v>15</v>
      </c>
      <c r="V15" s="152">
        <v>15</v>
      </c>
      <c r="W15" s="152">
        <v>15</v>
      </c>
      <c r="X15" s="152">
        <v>15</v>
      </c>
      <c r="Y15" s="152">
        <v>10</v>
      </c>
    </row>
    <row r="16" spans="1:25" ht="277.5" customHeight="1" x14ac:dyDescent="0.2">
      <c r="A16" s="176"/>
      <c r="B16" s="176"/>
      <c r="C16" s="179"/>
      <c r="D16" s="179"/>
      <c r="E16" s="24" t="s">
        <v>177</v>
      </c>
      <c r="F16" s="31" t="s">
        <v>178</v>
      </c>
      <c r="G16" s="179"/>
      <c r="H16" s="215"/>
      <c r="I16" s="179"/>
      <c r="J16" s="179"/>
      <c r="K16" s="197"/>
      <c r="L16" s="179"/>
      <c r="M16" s="156"/>
      <c r="N16" s="159"/>
      <c r="O16" s="156"/>
      <c r="P16" s="219"/>
      <c r="Q16" s="163"/>
      <c r="R16" s="219"/>
      <c r="S16" s="153"/>
      <c r="T16" s="153"/>
      <c r="U16" s="153"/>
      <c r="V16" s="153"/>
      <c r="W16" s="153"/>
      <c r="X16" s="153"/>
      <c r="Y16" s="153"/>
    </row>
    <row r="17" spans="1:25" ht="15.75" x14ac:dyDescent="0.2">
      <c r="A17" s="176"/>
      <c r="B17" s="176"/>
      <c r="C17" s="179"/>
      <c r="D17" s="179"/>
      <c r="E17" s="24"/>
      <c r="F17" s="31"/>
      <c r="G17" s="179"/>
      <c r="H17" s="215"/>
      <c r="I17" s="179"/>
      <c r="J17" s="179"/>
      <c r="K17" s="197"/>
      <c r="L17" s="179"/>
      <c r="M17" s="156"/>
      <c r="N17" s="159"/>
      <c r="O17" s="156"/>
      <c r="P17" s="219"/>
      <c r="Q17" s="163"/>
      <c r="R17" s="219"/>
      <c r="S17" s="153"/>
      <c r="T17" s="153"/>
      <c r="U17" s="153"/>
      <c r="V17" s="153"/>
      <c r="W17" s="153"/>
      <c r="X17" s="153"/>
      <c r="Y17" s="153"/>
    </row>
    <row r="18" spans="1:25" ht="15.75" x14ac:dyDescent="0.2">
      <c r="A18" s="176"/>
      <c r="B18" s="176"/>
      <c r="C18" s="179"/>
      <c r="D18" s="179"/>
      <c r="E18" s="24"/>
      <c r="F18" s="31"/>
      <c r="G18" s="179"/>
      <c r="H18" s="215"/>
      <c r="I18" s="179"/>
      <c r="J18" s="179"/>
      <c r="K18" s="197"/>
      <c r="L18" s="179"/>
      <c r="M18" s="156"/>
      <c r="N18" s="159"/>
      <c r="O18" s="156"/>
      <c r="P18" s="219"/>
      <c r="Q18" s="163"/>
      <c r="R18" s="219"/>
      <c r="S18" s="153"/>
      <c r="T18" s="153"/>
      <c r="U18" s="153"/>
      <c r="V18" s="153"/>
      <c r="W18" s="153"/>
      <c r="X18" s="153"/>
      <c r="Y18" s="153"/>
    </row>
    <row r="19" spans="1:25" ht="16.5" thickBot="1" x14ac:dyDescent="0.25">
      <c r="A19" s="201"/>
      <c r="B19" s="201"/>
      <c r="C19" s="180"/>
      <c r="D19" s="180"/>
      <c r="E19" s="24"/>
      <c r="F19" s="31"/>
      <c r="G19" s="180"/>
      <c r="H19" s="216"/>
      <c r="I19" s="180"/>
      <c r="J19" s="180"/>
      <c r="K19" s="197"/>
      <c r="L19" s="180"/>
      <c r="M19" s="157"/>
      <c r="N19" s="160"/>
      <c r="O19" s="157"/>
      <c r="P19" s="220"/>
      <c r="Q19" s="164"/>
      <c r="R19" s="220"/>
      <c r="S19" s="154"/>
      <c r="T19" s="154"/>
      <c r="U19" s="154"/>
      <c r="V19" s="154"/>
      <c r="W19" s="154"/>
      <c r="X19" s="154"/>
      <c r="Y19" s="154"/>
    </row>
    <row r="20" spans="1:25" ht="160.5" customHeight="1" thickBot="1" x14ac:dyDescent="0.25">
      <c r="A20" s="165">
        <v>2</v>
      </c>
      <c r="B20" s="174" t="s">
        <v>127</v>
      </c>
      <c r="C20" s="171" t="s">
        <v>180</v>
      </c>
      <c r="D20" s="174" t="s">
        <v>181</v>
      </c>
      <c r="E20" s="34" t="s">
        <v>182</v>
      </c>
      <c r="F20" s="34" t="s">
        <v>183</v>
      </c>
      <c r="G20" s="174" t="s">
        <v>184</v>
      </c>
      <c r="H20" s="26" t="s">
        <v>192</v>
      </c>
      <c r="I20" s="174" t="s">
        <v>97</v>
      </c>
      <c r="J20" s="174" t="s">
        <v>97</v>
      </c>
      <c r="K20" s="174" t="s">
        <v>193</v>
      </c>
      <c r="L20" s="26" t="s">
        <v>194</v>
      </c>
      <c r="M20" s="158">
        <v>89</v>
      </c>
      <c r="N20" s="161" t="s">
        <v>317</v>
      </c>
      <c r="O20" s="158">
        <v>7</v>
      </c>
      <c r="P20" s="162" t="s">
        <v>422</v>
      </c>
      <c r="Q20" s="155">
        <f t="shared" ref="Q20" si="0">SUM(S20:Y24)</f>
        <v>100</v>
      </c>
      <c r="R20" s="161" t="s">
        <v>340</v>
      </c>
      <c r="S20" s="152">
        <v>15</v>
      </c>
      <c r="T20" s="152">
        <v>15</v>
      </c>
      <c r="U20" s="152">
        <v>15</v>
      </c>
      <c r="V20" s="152">
        <v>15</v>
      </c>
      <c r="W20" s="152">
        <v>15</v>
      </c>
      <c r="X20" s="152">
        <v>15</v>
      </c>
      <c r="Y20" s="152">
        <v>10</v>
      </c>
    </row>
    <row r="21" spans="1:25" ht="162.75" customHeight="1" x14ac:dyDescent="0.2">
      <c r="A21" s="166"/>
      <c r="B21" s="169"/>
      <c r="C21" s="172"/>
      <c r="D21" s="172"/>
      <c r="E21" s="37" t="s">
        <v>195</v>
      </c>
      <c r="F21" s="37" t="s">
        <v>196</v>
      </c>
      <c r="G21" s="172"/>
      <c r="H21" s="174" t="s">
        <v>198</v>
      </c>
      <c r="I21" s="172"/>
      <c r="J21" s="172"/>
      <c r="K21" s="172"/>
      <c r="L21" s="42" t="s">
        <v>199</v>
      </c>
      <c r="M21" s="159"/>
      <c r="N21" s="159"/>
      <c r="O21" s="159"/>
      <c r="P21" s="159"/>
      <c r="Q21" s="163"/>
      <c r="R21" s="159"/>
      <c r="S21" s="153"/>
      <c r="T21" s="153"/>
      <c r="U21" s="153"/>
      <c r="V21" s="153"/>
      <c r="W21" s="153"/>
      <c r="X21" s="153"/>
      <c r="Y21" s="153"/>
    </row>
    <row r="22" spans="1:25" ht="30" x14ac:dyDescent="0.2">
      <c r="A22" s="166"/>
      <c r="B22" s="169"/>
      <c r="C22" s="172"/>
      <c r="D22" s="172"/>
      <c r="E22" s="37"/>
      <c r="F22" s="37" t="s">
        <v>200</v>
      </c>
      <c r="G22" s="172"/>
      <c r="H22" s="172"/>
      <c r="I22" s="172"/>
      <c r="J22" s="172"/>
      <c r="K22" s="172"/>
      <c r="L22" s="42"/>
      <c r="M22" s="159"/>
      <c r="N22" s="159"/>
      <c r="O22" s="159"/>
      <c r="P22" s="159"/>
      <c r="Q22" s="163"/>
      <c r="R22" s="159"/>
      <c r="S22" s="153"/>
      <c r="T22" s="153"/>
      <c r="U22" s="153"/>
      <c r="V22" s="153"/>
      <c r="W22" s="153"/>
      <c r="X22" s="153"/>
      <c r="Y22" s="153"/>
    </row>
    <row r="23" spans="1:25" x14ac:dyDescent="0.2">
      <c r="A23" s="166"/>
      <c r="B23" s="169"/>
      <c r="C23" s="172"/>
      <c r="D23" s="172"/>
      <c r="E23" s="37"/>
      <c r="F23" s="37"/>
      <c r="G23" s="172"/>
      <c r="H23" s="172"/>
      <c r="I23" s="172"/>
      <c r="J23" s="172"/>
      <c r="K23" s="172"/>
      <c r="L23" s="42"/>
      <c r="M23" s="159"/>
      <c r="N23" s="159"/>
      <c r="O23" s="159"/>
      <c r="P23" s="159"/>
      <c r="Q23" s="163"/>
      <c r="R23" s="159"/>
      <c r="S23" s="153"/>
      <c r="T23" s="153"/>
      <c r="U23" s="153"/>
      <c r="V23" s="153"/>
      <c r="W23" s="153"/>
      <c r="X23" s="153"/>
      <c r="Y23" s="153"/>
    </row>
    <row r="24" spans="1:25" ht="220.5" customHeight="1" thickBot="1" x14ac:dyDescent="0.25">
      <c r="A24" s="167"/>
      <c r="B24" s="170"/>
      <c r="C24" s="173"/>
      <c r="D24" s="173"/>
      <c r="E24" s="44"/>
      <c r="F24" s="44"/>
      <c r="G24" s="173"/>
      <c r="H24" s="172"/>
      <c r="I24" s="173"/>
      <c r="J24" s="173"/>
      <c r="K24" s="173"/>
      <c r="L24" s="46"/>
      <c r="M24" s="160"/>
      <c r="N24" s="160"/>
      <c r="O24" s="160"/>
      <c r="P24" s="160"/>
      <c r="Q24" s="164"/>
      <c r="R24" s="160"/>
      <c r="S24" s="154"/>
      <c r="T24" s="154"/>
      <c r="U24" s="154"/>
      <c r="V24" s="154"/>
      <c r="W24" s="154"/>
      <c r="X24" s="154"/>
      <c r="Y24" s="154"/>
    </row>
    <row r="25" spans="1:25" ht="15.75" customHeight="1" x14ac:dyDescent="0.2">
      <c r="A25" s="165">
        <v>3</v>
      </c>
      <c r="B25" s="175" t="s">
        <v>133</v>
      </c>
      <c r="C25" s="178" t="s">
        <v>134</v>
      </c>
      <c r="D25" s="181" t="s">
        <v>201</v>
      </c>
      <c r="E25" s="24" t="s">
        <v>202</v>
      </c>
      <c r="F25" s="24" t="s">
        <v>203</v>
      </c>
      <c r="G25" s="181" t="s">
        <v>204</v>
      </c>
      <c r="H25" s="172"/>
      <c r="I25" s="181"/>
      <c r="J25" s="182"/>
      <c r="K25" s="182"/>
      <c r="L25" s="182"/>
      <c r="M25" s="158">
        <v>100</v>
      </c>
      <c r="N25" s="161" t="s">
        <v>340</v>
      </c>
      <c r="O25" s="158">
        <v>10</v>
      </c>
      <c r="P25" s="162" t="s">
        <v>423</v>
      </c>
      <c r="Q25" s="155">
        <f t="shared" ref="Q25" si="1">SUM(S25:Y29)</f>
        <v>100</v>
      </c>
      <c r="R25" s="161" t="s">
        <v>340</v>
      </c>
      <c r="S25" s="152">
        <v>15</v>
      </c>
      <c r="T25" s="152">
        <v>15</v>
      </c>
      <c r="U25" s="152">
        <v>15</v>
      </c>
      <c r="V25" s="152">
        <v>15</v>
      </c>
      <c r="W25" s="152">
        <v>15</v>
      </c>
      <c r="X25" s="152">
        <v>15</v>
      </c>
      <c r="Y25" s="152">
        <v>10</v>
      </c>
    </row>
    <row r="26" spans="1:25" ht="15.75" customHeight="1" x14ac:dyDescent="0.2">
      <c r="A26" s="166"/>
      <c r="B26" s="176"/>
      <c r="C26" s="179"/>
      <c r="D26" s="179"/>
      <c r="E26" s="24"/>
      <c r="F26" s="24" t="s">
        <v>212</v>
      </c>
      <c r="G26" s="179"/>
      <c r="H26" s="50"/>
      <c r="I26" s="179"/>
      <c r="J26" s="172"/>
      <c r="K26" s="172"/>
      <c r="L26" s="172"/>
      <c r="M26" s="159"/>
      <c r="N26" s="159"/>
      <c r="O26" s="159"/>
      <c r="P26" s="159"/>
      <c r="Q26" s="163"/>
      <c r="R26" s="159"/>
      <c r="S26" s="153"/>
      <c r="T26" s="153"/>
      <c r="U26" s="153"/>
      <c r="V26" s="153"/>
      <c r="W26" s="153"/>
      <c r="X26" s="153"/>
      <c r="Y26" s="153"/>
    </row>
    <row r="27" spans="1:25" ht="15.75" customHeight="1" x14ac:dyDescent="0.2">
      <c r="A27" s="166"/>
      <c r="B27" s="176"/>
      <c r="C27" s="179"/>
      <c r="D27" s="179"/>
      <c r="E27" s="24"/>
      <c r="F27" s="24" t="s">
        <v>213</v>
      </c>
      <c r="G27" s="179"/>
      <c r="H27" s="50"/>
      <c r="I27" s="179"/>
      <c r="J27" s="172"/>
      <c r="K27" s="172"/>
      <c r="L27" s="172"/>
      <c r="M27" s="159"/>
      <c r="N27" s="159"/>
      <c r="O27" s="159"/>
      <c r="P27" s="159"/>
      <c r="Q27" s="163"/>
      <c r="R27" s="159"/>
      <c r="S27" s="153"/>
      <c r="T27" s="153"/>
      <c r="U27" s="153"/>
      <c r="V27" s="153"/>
      <c r="W27" s="153"/>
      <c r="X27" s="153"/>
      <c r="Y27" s="153"/>
    </row>
    <row r="28" spans="1:25" ht="105.75" customHeight="1" x14ac:dyDescent="0.2">
      <c r="A28" s="166"/>
      <c r="B28" s="176"/>
      <c r="C28" s="179"/>
      <c r="D28" s="179"/>
      <c r="E28" s="24"/>
      <c r="F28" s="24"/>
      <c r="G28" s="179"/>
      <c r="H28" s="50"/>
      <c r="I28" s="179"/>
      <c r="J28" s="172"/>
      <c r="K28" s="172"/>
      <c r="L28" s="172"/>
      <c r="M28" s="159"/>
      <c r="N28" s="159"/>
      <c r="O28" s="159"/>
      <c r="P28" s="159"/>
      <c r="Q28" s="163"/>
      <c r="R28" s="159"/>
      <c r="S28" s="153"/>
      <c r="T28" s="153"/>
      <c r="U28" s="153"/>
      <c r="V28" s="153"/>
      <c r="W28" s="153"/>
      <c r="X28" s="153"/>
      <c r="Y28" s="153"/>
    </row>
    <row r="29" spans="1:25" ht="118.5" customHeight="1" thickBot="1" x14ac:dyDescent="0.25">
      <c r="A29" s="167"/>
      <c r="B29" s="177"/>
      <c r="C29" s="180"/>
      <c r="D29" s="180"/>
      <c r="E29" s="24"/>
      <c r="F29" s="24"/>
      <c r="G29" s="180"/>
      <c r="H29" s="50"/>
      <c r="I29" s="180"/>
      <c r="J29" s="173"/>
      <c r="K29" s="173"/>
      <c r="L29" s="173"/>
      <c r="M29" s="160"/>
      <c r="N29" s="160"/>
      <c r="O29" s="160"/>
      <c r="P29" s="160"/>
      <c r="Q29" s="164"/>
      <c r="R29" s="160"/>
      <c r="S29" s="154"/>
      <c r="T29" s="154"/>
      <c r="U29" s="154"/>
      <c r="V29" s="154"/>
      <c r="W29" s="154"/>
      <c r="X29" s="154"/>
      <c r="Y29" s="154"/>
    </row>
    <row r="30" spans="1:25" ht="197.25" customHeight="1" x14ac:dyDescent="0.2">
      <c r="A30" s="165">
        <v>4</v>
      </c>
      <c r="B30" s="168" t="s">
        <v>107</v>
      </c>
      <c r="C30" s="171" t="s">
        <v>108</v>
      </c>
      <c r="D30" s="171" t="s">
        <v>214</v>
      </c>
      <c r="E30" s="25" t="s">
        <v>215</v>
      </c>
      <c r="F30" s="10" t="s">
        <v>216</v>
      </c>
      <c r="G30" s="171" t="s">
        <v>217</v>
      </c>
      <c r="H30" s="23" t="s">
        <v>116</v>
      </c>
      <c r="I30" s="212" t="s">
        <v>119</v>
      </c>
      <c r="J30" s="213" t="s">
        <v>112</v>
      </c>
      <c r="K30" s="213"/>
      <c r="L30" s="213" t="s">
        <v>222</v>
      </c>
      <c r="M30" s="158">
        <v>0</v>
      </c>
      <c r="N30" s="161" t="s">
        <v>419</v>
      </c>
      <c r="O30" s="158">
        <v>0</v>
      </c>
      <c r="P30" s="162" t="s">
        <v>420</v>
      </c>
      <c r="Q30" s="155">
        <f t="shared" ref="Q30" si="2">SUM(S30:Y34)</f>
        <v>100</v>
      </c>
      <c r="R30" s="161" t="s">
        <v>340</v>
      </c>
      <c r="S30" s="152">
        <v>15</v>
      </c>
      <c r="T30" s="152">
        <v>15</v>
      </c>
      <c r="U30" s="152">
        <v>15</v>
      </c>
      <c r="V30" s="152">
        <v>15</v>
      </c>
      <c r="W30" s="152">
        <v>15</v>
      </c>
      <c r="X30" s="152">
        <v>15</v>
      </c>
      <c r="Y30" s="152">
        <v>10</v>
      </c>
    </row>
    <row r="31" spans="1:25" ht="15.75" customHeight="1" x14ac:dyDescent="0.2">
      <c r="A31" s="166"/>
      <c r="B31" s="169"/>
      <c r="C31" s="172"/>
      <c r="D31" s="172"/>
      <c r="E31" s="53"/>
      <c r="F31" s="51" t="s">
        <v>223</v>
      </c>
      <c r="G31" s="172"/>
      <c r="H31" s="42" t="s">
        <v>117</v>
      </c>
      <c r="I31" s="172"/>
      <c r="J31" s="172"/>
      <c r="K31" s="172"/>
      <c r="L31" s="172"/>
      <c r="M31" s="159"/>
      <c r="N31" s="159"/>
      <c r="O31" s="159"/>
      <c r="P31" s="159"/>
      <c r="Q31" s="163"/>
      <c r="R31" s="159"/>
      <c r="S31" s="153"/>
      <c r="T31" s="153"/>
      <c r="U31" s="153"/>
      <c r="V31" s="153"/>
      <c r="W31" s="153"/>
      <c r="X31" s="153"/>
      <c r="Y31" s="153"/>
    </row>
    <row r="32" spans="1:25" ht="15.75" customHeight="1" x14ac:dyDescent="0.2">
      <c r="A32" s="166"/>
      <c r="B32" s="169"/>
      <c r="C32" s="172"/>
      <c r="D32" s="172"/>
      <c r="E32" s="14"/>
      <c r="F32" s="11"/>
      <c r="G32" s="172"/>
      <c r="H32" s="42" t="s">
        <v>117</v>
      </c>
      <c r="I32" s="172"/>
      <c r="J32" s="172"/>
      <c r="K32" s="172"/>
      <c r="L32" s="172"/>
      <c r="M32" s="159"/>
      <c r="N32" s="159"/>
      <c r="O32" s="159"/>
      <c r="P32" s="159"/>
      <c r="Q32" s="163"/>
      <c r="R32" s="159"/>
      <c r="S32" s="153"/>
      <c r="T32" s="153"/>
      <c r="U32" s="153"/>
      <c r="V32" s="153"/>
      <c r="W32" s="153"/>
      <c r="X32" s="153"/>
      <c r="Y32" s="153"/>
    </row>
    <row r="33" spans="1:25" ht="15.75" customHeight="1" x14ac:dyDescent="0.2">
      <c r="A33" s="166"/>
      <c r="B33" s="169"/>
      <c r="C33" s="172"/>
      <c r="D33" s="172"/>
      <c r="E33" s="14"/>
      <c r="F33" s="11"/>
      <c r="G33" s="172"/>
      <c r="H33" s="42" t="s">
        <v>117</v>
      </c>
      <c r="I33" s="172"/>
      <c r="J33" s="172"/>
      <c r="K33" s="172"/>
      <c r="L33" s="172"/>
      <c r="M33" s="159"/>
      <c r="N33" s="159"/>
      <c r="O33" s="159"/>
      <c r="P33" s="159"/>
      <c r="Q33" s="163"/>
      <c r="R33" s="159"/>
      <c r="S33" s="153"/>
      <c r="T33" s="153"/>
      <c r="U33" s="153"/>
      <c r="V33" s="153"/>
      <c r="W33" s="153"/>
      <c r="X33" s="153"/>
      <c r="Y33" s="153"/>
    </row>
    <row r="34" spans="1:25" ht="15.75" customHeight="1" thickBot="1" x14ac:dyDescent="0.25">
      <c r="A34" s="167"/>
      <c r="B34" s="170"/>
      <c r="C34" s="173"/>
      <c r="D34" s="173"/>
      <c r="E34" s="18"/>
      <c r="F34" s="16"/>
      <c r="G34" s="173"/>
      <c r="H34" s="46" t="s">
        <v>117</v>
      </c>
      <c r="I34" s="173"/>
      <c r="J34" s="173"/>
      <c r="K34" s="173"/>
      <c r="L34" s="173"/>
      <c r="M34" s="160"/>
      <c r="N34" s="160"/>
      <c r="O34" s="160"/>
      <c r="P34" s="160"/>
      <c r="Q34" s="164"/>
      <c r="R34" s="160"/>
      <c r="S34" s="154"/>
      <c r="T34" s="154"/>
      <c r="U34" s="154"/>
      <c r="V34" s="154"/>
      <c r="W34" s="154"/>
      <c r="X34" s="154"/>
      <c r="Y34" s="154"/>
    </row>
    <row r="35" spans="1:25" ht="15.75" customHeight="1" x14ac:dyDescent="0.2">
      <c r="A35" s="165">
        <v>5</v>
      </c>
      <c r="B35" s="168" t="s">
        <v>107</v>
      </c>
      <c r="C35" s="171" t="s">
        <v>108</v>
      </c>
      <c r="D35" s="171" t="s">
        <v>224</v>
      </c>
      <c r="E35" s="25" t="s">
        <v>215</v>
      </c>
      <c r="F35" s="25" t="s">
        <v>110</v>
      </c>
      <c r="G35" s="171" t="s">
        <v>225</v>
      </c>
      <c r="H35" s="212" t="s">
        <v>228</v>
      </c>
      <c r="I35" s="212" t="s">
        <v>119</v>
      </c>
      <c r="J35" s="212" t="s">
        <v>112</v>
      </c>
      <c r="K35" s="212"/>
      <c r="L35" s="212" t="s">
        <v>222</v>
      </c>
      <c r="M35" s="158">
        <v>20</v>
      </c>
      <c r="N35" s="162" t="s">
        <v>424</v>
      </c>
      <c r="O35" s="158">
        <v>5</v>
      </c>
      <c r="P35" s="162" t="s">
        <v>425</v>
      </c>
      <c r="Q35" s="155">
        <f t="shared" ref="Q35" si="3">SUM(S35:Y39)</f>
        <v>100</v>
      </c>
      <c r="R35" s="161" t="s">
        <v>340</v>
      </c>
      <c r="S35" s="152">
        <v>15</v>
      </c>
      <c r="T35" s="152">
        <v>15</v>
      </c>
      <c r="U35" s="152">
        <v>15</v>
      </c>
      <c r="V35" s="152">
        <v>15</v>
      </c>
      <c r="W35" s="152">
        <v>15</v>
      </c>
      <c r="X35" s="152">
        <v>15</v>
      </c>
      <c r="Y35" s="152">
        <v>10</v>
      </c>
    </row>
    <row r="36" spans="1:25" ht="15.75" customHeight="1" x14ac:dyDescent="0.2">
      <c r="A36" s="166"/>
      <c r="B36" s="169"/>
      <c r="C36" s="172"/>
      <c r="D36" s="172"/>
      <c r="E36" s="14"/>
      <c r="F36" s="51" t="s">
        <v>120</v>
      </c>
      <c r="G36" s="172"/>
      <c r="H36" s="172"/>
      <c r="I36" s="172"/>
      <c r="J36" s="172"/>
      <c r="K36" s="172"/>
      <c r="L36" s="172"/>
      <c r="M36" s="159"/>
      <c r="N36" s="159"/>
      <c r="O36" s="159"/>
      <c r="P36" s="159"/>
      <c r="Q36" s="163"/>
      <c r="R36" s="159"/>
      <c r="S36" s="153"/>
      <c r="T36" s="153"/>
      <c r="U36" s="153"/>
      <c r="V36" s="153"/>
      <c r="W36" s="153"/>
      <c r="X36" s="153"/>
      <c r="Y36" s="153"/>
    </row>
    <row r="37" spans="1:25" ht="15.75" customHeight="1" x14ac:dyDescent="0.2">
      <c r="A37" s="166"/>
      <c r="B37" s="169"/>
      <c r="C37" s="172"/>
      <c r="D37" s="172"/>
      <c r="E37" s="14"/>
      <c r="F37" s="51" t="s">
        <v>113</v>
      </c>
      <c r="G37" s="172"/>
      <c r="H37" s="172"/>
      <c r="I37" s="172"/>
      <c r="J37" s="172"/>
      <c r="K37" s="172"/>
      <c r="L37" s="172"/>
      <c r="M37" s="159"/>
      <c r="N37" s="159"/>
      <c r="O37" s="159"/>
      <c r="P37" s="159"/>
      <c r="Q37" s="163"/>
      <c r="R37" s="159"/>
      <c r="S37" s="153"/>
      <c r="T37" s="153"/>
      <c r="U37" s="153"/>
      <c r="V37" s="153"/>
      <c r="W37" s="153"/>
      <c r="X37" s="153"/>
      <c r="Y37" s="153"/>
    </row>
    <row r="38" spans="1:25" ht="15.75" customHeight="1" x14ac:dyDescent="0.2">
      <c r="A38" s="166"/>
      <c r="B38" s="169"/>
      <c r="C38" s="172"/>
      <c r="D38" s="172"/>
      <c r="E38" s="14"/>
      <c r="F38" s="11"/>
      <c r="G38" s="172"/>
      <c r="H38" s="42" t="s">
        <v>117</v>
      </c>
      <c r="I38" s="172"/>
      <c r="J38" s="172"/>
      <c r="K38" s="172"/>
      <c r="L38" s="172"/>
      <c r="M38" s="159"/>
      <c r="N38" s="159"/>
      <c r="O38" s="159"/>
      <c r="P38" s="159"/>
      <c r="Q38" s="163"/>
      <c r="R38" s="159"/>
      <c r="S38" s="153"/>
      <c r="T38" s="153"/>
      <c r="U38" s="153"/>
      <c r="V38" s="153"/>
      <c r="W38" s="153"/>
      <c r="X38" s="153"/>
      <c r="Y38" s="153"/>
    </row>
    <row r="39" spans="1:25" ht="262.5" customHeight="1" thickBot="1" x14ac:dyDescent="0.25">
      <c r="A39" s="167"/>
      <c r="B39" s="170"/>
      <c r="C39" s="173"/>
      <c r="D39" s="173"/>
      <c r="E39" s="18"/>
      <c r="F39" s="16"/>
      <c r="G39" s="173"/>
      <c r="H39" s="46" t="s">
        <v>117</v>
      </c>
      <c r="I39" s="173"/>
      <c r="J39" s="173"/>
      <c r="K39" s="173"/>
      <c r="L39" s="173"/>
      <c r="M39" s="160"/>
      <c r="N39" s="160"/>
      <c r="O39" s="160"/>
      <c r="P39" s="160"/>
      <c r="Q39" s="164"/>
      <c r="R39" s="160"/>
      <c r="S39" s="154"/>
      <c r="T39" s="154"/>
      <c r="U39" s="154"/>
      <c r="V39" s="154"/>
      <c r="W39" s="154"/>
      <c r="X39" s="154"/>
      <c r="Y39" s="154"/>
    </row>
    <row r="40" spans="1:25" ht="15.75" customHeight="1" x14ac:dyDescent="0.2">
      <c r="A40" s="165">
        <v>6</v>
      </c>
      <c r="B40" s="168" t="s">
        <v>229</v>
      </c>
      <c r="C40" s="171" t="s">
        <v>129</v>
      </c>
      <c r="D40" s="171" t="s">
        <v>230</v>
      </c>
      <c r="E40" s="25" t="s">
        <v>231</v>
      </c>
      <c r="F40" s="25" t="s">
        <v>232</v>
      </c>
      <c r="G40" s="171" t="s">
        <v>233</v>
      </c>
      <c r="H40" s="20"/>
      <c r="I40" s="171"/>
      <c r="J40" s="182"/>
      <c r="K40" s="182"/>
      <c r="L40" s="182"/>
      <c r="M40" s="158">
        <v>100</v>
      </c>
      <c r="N40" s="161" t="s">
        <v>340</v>
      </c>
      <c r="O40" s="158">
        <v>10</v>
      </c>
      <c r="P40" s="162" t="s">
        <v>426</v>
      </c>
      <c r="Q40" s="155">
        <f t="shared" ref="Q40" si="4">SUM(S40:Y44)</f>
        <v>100</v>
      </c>
      <c r="R40" s="161" t="s">
        <v>340</v>
      </c>
      <c r="S40" s="152">
        <v>15</v>
      </c>
      <c r="T40" s="152">
        <v>15</v>
      </c>
      <c r="U40" s="152">
        <v>15</v>
      </c>
      <c r="V40" s="152">
        <v>15</v>
      </c>
      <c r="W40" s="152">
        <v>15</v>
      </c>
      <c r="X40" s="152">
        <v>15</v>
      </c>
      <c r="Y40" s="152">
        <v>10</v>
      </c>
    </row>
    <row r="41" spans="1:25" ht="15.75" customHeight="1" x14ac:dyDescent="0.2">
      <c r="A41" s="166"/>
      <c r="B41" s="169"/>
      <c r="C41" s="172"/>
      <c r="D41" s="172"/>
      <c r="E41" s="14"/>
      <c r="F41" s="11" t="s">
        <v>240</v>
      </c>
      <c r="G41" s="172"/>
      <c r="H41" s="55"/>
      <c r="I41" s="172"/>
      <c r="J41" s="172"/>
      <c r="K41" s="172"/>
      <c r="L41" s="172"/>
      <c r="M41" s="159"/>
      <c r="N41" s="159"/>
      <c r="O41" s="159"/>
      <c r="P41" s="159"/>
      <c r="Q41" s="163"/>
      <c r="R41" s="159"/>
      <c r="S41" s="153"/>
      <c r="T41" s="153"/>
      <c r="U41" s="153"/>
      <c r="V41" s="153"/>
      <c r="W41" s="153"/>
      <c r="X41" s="153"/>
      <c r="Y41" s="153"/>
    </row>
    <row r="42" spans="1:25" ht="15.75" customHeight="1" x14ac:dyDescent="0.2">
      <c r="A42" s="166"/>
      <c r="B42" s="169"/>
      <c r="C42" s="172"/>
      <c r="D42" s="172"/>
      <c r="E42" s="14"/>
      <c r="F42" s="51" t="s">
        <v>241</v>
      </c>
      <c r="G42" s="172"/>
      <c r="H42" s="55"/>
      <c r="I42" s="172"/>
      <c r="J42" s="172"/>
      <c r="K42" s="172"/>
      <c r="L42" s="172"/>
      <c r="M42" s="159"/>
      <c r="N42" s="159"/>
      <c r="O42" s="159"/>
      <c r="P42" s="159"/>
      <c r="Q42" s="163"/>
      <c r="R42" s="159"/>
      <c r="S42" s="153"/>
      <c r="T42" s="153"/>
      <c r="U42" s="153"/>
      <c r="V42" s="153"/>
      <c r="W42" s="153"/>
      <c r="X42" s="153"/>
      <c r="Y42" s="153"/>
    </row>
    <row r="43" spans="1:25" ht="15.75" customHeight="1" x14ac:dyDescent="0.2">
      <c r="A43" s="166"/>
      <c r="B43" s="169"/>
      <c r="C43" s="172"/>
      <c r="D43" s="172"/>
      <c r="E43" s="14"/>
      <c r="F43" s="51" t="s">
        <v>242</v>
      </c>
      <c r="G43" s="172"/>
      <c r="H43" s="55"/>
      <c r="I43" s="172"/>
      <c r="J43" s="172"/>
      <c r="K43" s="172"/>
      <c r="L43" s="172"/>
      <c r="M43" s="159"/>
      <c r="N43" s="159"/>
      <c r="O43" s="159"/>
      <c r="P43" s="159"/>
      <c r="Q43" s="163"/>
      <c r="R43" s="159"/>
      <c r="S43" s="153"/>
      <c r="T43" s="153"/>
      <c r="U43" s="153"/>
      <c r="V43" s="153"/>
      <c r="W43" s="153"/>
      <c r="X43" s="153"/>
      <c r="Y43" s="153"/>
    </row>
    <row r="44" spans="1:25" ht="130.5" customHeight="1" thickBot="1" x14ac:dyDescent="0.25">
      <c r="A44" s="167"/>
      <c r="B44" s="170"/>
      <c r="C44" s="173"/>
      <c r="D44" s="173"/>
      <c r="E44" s="18"/>
      <c r="F44" s="16"/>
      <c r="G44" s="173"/>
      <c r="H44" s="56"/>
      <c r="I44" s="173"/>
      <c r="J44" s="173"/>
      <c r="K44" s="173"/>
      <c r="L44" s="173"/>
      <c r="M44" s="160"/>
      <c r="N44" s="160"/>
      <c r="O44" s="160"/>
      <c r="P44" s="160"/>
      <c r="Q44" s="164"/>
      <c r="R44" s="160"/>
      <c r="S44" s="154"/>
      <c r="T44" s="154"/>
      <c r="U44" s="154"/>
      <c r="V44" s="154"/>
      <c r="W44" s="154"/>
      <c r="X44" s="154"/>
      <c r="Y44" s="154"/>
    </row>
    <row r="45" spans="1:25" ht="225" customHeight="1" x14ac:dyDescent="0.2">
      <c r="A45" s="165">
        <v>7</v>
      </c>
      <c r="B45" s="168" t="s">
        <v>243</v>
      </c>
      <c r="C45" s="171" t="s">
        <v>104</v>
      </c>
      <c r="D45" s="171" t="s">
        <v>244</v>
      </c>
      <c r="E45" s="25" t="s">
        <v>245</v>
      </c>
      <c r="F45" s="25" t="s">
        <v>246</v>
      </c>
      <c r="G45" s="171" t="s">
        <v>247</v>
      </c>
      <c r="H45" s="20"/>
      <c r="I45" s="171"/>
      <c r="J45" s="182"/>
      <c r="K45" s="182"/>
      <c r="L45" s="182"/>
      <c r="M45" s="158">
        <v>100</v>
      </c>
      <c r="N45" s="161" t="s">
        <v>340</v>
      </c>
      <c r="O45" s="158">
        <v>5</v>
      </c>
      <c r="P45" s="162" t="s">
        <v>427</v>
      </c>
      <c r="Q45" s="155">
        <f t="shared" ref="Q45" si="5">SUM(S45:Y49)</f>
        <v>100</v>
      </c>
      <c r="R45" s="161" t="s">
        <v>340</v>
      </c>
      <c r="S45" s="152">
        <v>15</v>
      </c>
      <c r="T45" s="152">
        <v>15</v>
      </c>
      <c r="U45" s="152">
        <v>15</v>
      </c>
      <c r="V45" s="152">
        <v>15</v>
      </c>
      <c r="W45" s="152">
        <v>15</v>
      </c>
      <c r="X45" s="152">
        <v>15</v>
      </c>
      <c r="Y45" s="152">
        <v>10</v>
      </c>
    </row>
    <row r="46" spans="1:25" ht="15.75" customHeight="1" x14ac:dyDescent="0.2">
      <c r="A46" s="166"/>
      <c r="B46" s="169"/>
      <c r="C46" s="172"/>
      <c r="D46" s="172"/>
      <c r="E46" s="14"/>
      <c r="F46" s="51" t="s">
        <v>255</v>
      </c>
      <c r="G46" s="172"/>
      <c r="H46" s="55"/>
      <c r="I46" s="172"/>
      <c r="J46" s="172"/>
      <c r="K46" s="172"/>
      <c r="L46" s="172"/>
      <c r="M46" s="159"/>
      <c r="N46" s="159"/>
      <c r="O46" s="159"/>
      <c r="P46" s="159"/>
      <c r="Q46" s="163"/>
      <c r="R46" s="159"/>
      <c r="S46" s="153"/>
      <c r="T46" s="153"/>
      <c r="U46" s="153"/>
      <c r="V46" s="153"/>
      <c r="W46" s="153"/>
      <c r="X46" s="153"/>
      <c r="Y46" s="153"/>
    </row>
    <row r="47" spans="1:25" ht="15.75" customHeight="1" x14ac:dyDescent="0.2">
      <c r="A47" s="166"/>
      <c r="B47" s="169"/>
      <c r="C47" s="172"/>
      <c r="D47" s="172"/>
      <c r="E47" s="14"/>
      <c r="F47" s="11"/>
      <c r="G47" s="172"/>
      <c r="H47" s="55"/>
      <c r="I47" s="172"/>
      <c r="J47" s="172"/>
      <c r="K47" s="172"/>
      <c r="L47" s="172"/>
      <c r="M47" s="159"/>
      <c r="N47" s="159"/>
      <c r="O47" s="159"/>
      <c r="P47" s="159"/>
      <c r="Q47" s="163"/>
      <c r="R47" s="159"/>
      <c r="S47" s="153"/>
      <c r="T47" s="153"/>
      <c r="U47" s="153"/>
      <c r="V47" s="153"/>
      <c r="W47" s="153"/>
      <c r="X47" s="153"/>
      <c r="Y47" s="153"/>
    </row>
    <row r="48" spans="1:25" ht="15.75" customHeight="1" x14ac:dyDescent="0.2">
      <c r="A48" s="166"/>
      <c r="B48" s="169"/>
      <c r="C48" s="172"/>
      <c r="D48" s="172"/>
      <c r="E48" s="14"/>
      <c r="F48" s="11"/>
      <c r="G48" s="172"/>
      <c r="H48" s="55"/>
      <c r="I48" s="172"/>
      <c r="J48" s="172"/>
      <c r="K48" s="172"/>
      <c r="L48" s="172"/>
      <c r="M48" s="159"/>
      <c r="N48" s="159"/>
      <c r="O48" s="159"/>
      <c r="P48" s="159"/>
      <c r="Q48" s="163"/>
      <c r="R48" s="159"/>
      <c r="S48" s="153"/>
      <c r="T48" s="153"/>
      <c r="U48" s="153"/>
      <c r="V48" s="153"/>
      <c r="W48" s="153"/>
      <c r="X48" s="153"/>
      <c r="Y48" s="153"/>
    </row>
    <row r="49" spans="1:25" ht="15.75" customHeight="1" thickBot="1" x14ac:dyDescent="0.25">
      <c r="A49" s="167"/>
      <c r="B49" s="170"/>
      <c r="C49" s="173"/>
      <c r="D49" s="173"/>
      <c r="E49" s="18"/>
      <c r="F49" s="16"/>
      <c r="G49" s="173"/>
      <c r="H49" s="56"/>
      <c r="I49" s="173"/>
      <c r="J49" s="173"/>
      <c r="K49" s="173"/>
      <c r="L49" s="173"/>
      <c r="M49" s="160"/>
      <c r="N49" s="160"/>
      <c r="O49" s="160"/>
      <c r="P49" s="160"/>
      <c r="Q49" s="164"/>
      <c r="R49" s="160"/>
      <c r="S49" s="154"/>
      <c r="T49" s="154"/>
      <c r="U49" s="154"/>
      <c r="V49" s="154"/>
      <c r="W49" s="154"/>
      <c r="X49" s="154"/>
      <c r="Y49" s="154"/>
    </row>
    <row r="50" spans="1:25" ht="283.5" customHeight="1" x14ac:dyDescent="0.2">
      <c r="A50" s="165">
        <v>8</v>
      </c>
      <c r="B50" s="174" t="s">
        <v>256</v>
      </c>
      <c r="C50" s="171" t="s">
        <v>257</v>
      </c>
      <c r="D50" s="171" t="s">
        <v>258</v>
      </c>
      <c r="E50" s="25" t="s">
        <v>259</v>
      </c>
      <c r="F50" s="10" t="s">
        <v>260</v>
      </c>
      <c r="G50" s="171" t="s">
        <v>261</v>
      </c>
      <c r="H50" s="20"/>
      <c r="I50" s="171"/>
      <c r="J50" s="182"/>
      <c r="K50" s="182"/>
      <c r="L50" s="182"/>
      <c r="M50" s="158">
        <v>100</v>
      </c>
      <c r="N50" s="161" t="s">
        <v>340</v>
      </c>
      <c r="O50" s="158">
        <v>10</v>
      </c>
      <c r="P50" s="162" t="s">
        <v>428</v>
      </c>
      <c r="Q50" s="155">
        <f t="shared" ref="Q50" si="6">SUM(S50:Y54)</f>
        <v>100</v>
      </c>
      <c r="R50" s="161" t="s">
        <v>340</v>
      </c>
      <c r="S50" s="152">
        <v>15</v>
      </c>
      <c r="T50" s="152">
        <v>15</v>
      </c>
      <c r="U50" s="152">
        <v>15</v>
      </c>
      <c r="V50" s="152">
        <v>15</v>
      </c>
      <c r="W50" s="152">
        <v>15</v>
      </c>
      <c r="X50" s="152">
        <v>15</v>
      </c>
      <c r="Y50" s="152">
        <v>10</v>
      </c>
    </row>
    <row r="51" spans="1:25" ht="15.75" customHeight="1" x14ac:dyDescent="0.2">
      <c r="A51" s="166"/>
      <c r="B51" s="169"/>
      <c r="C51" s="172"/>
      <c r="D51" s="172"/>
      <c r="E51" s="14"/>
      <c r="F51" s="51" t="s">
        <v>269</v>
      </c>
      <c r="G51" s="172"/>
      <c r="H51" s="55"/>
      <c r="I51" s="172"/>
      <c r="J51" s="172"/>
      <c r="K51" s="172"/>
      <c r="L51" s="172"/>
      <c r="M51" s="159"/>
      <c r="N51" s="159"/>
      <c r="O51" s="159"/>
      <c r="P51" s="159"/>
      <c r="Q51" s="163"/>
      <c r="R51" s="159"/>
      <c r="S51" s="153"/>
      <c r="T51" s="153"/>
      <c r="U51" s="153"/>
      <c r="V51" s="153"/>
      <c r="W51" s="153"/>
      <c r="X51" s="153"/>
      <c r="Y51" s="153"/>
    </row>
    <row r="52" spans="1:25" ht="15.75" customHeight="1" x14ac:dyDescent="0.2">
      <c r="A52" s="166"/>
      <c r="B52" s="169"/>
      <c r="C52" s="172"/>
      <c r="D52" s="172"/>
      <c r="E52" s="14"/>
      <c r="F52" s="11"/>
      <c r="G52" s="172"/>
      <c r="H52" s="55"/>
      <c r="I52" s="172"/>
      <c r="J52" s="172"/>
      <c r="K52" s="172"/>
      <c r="L52" s="172"/>
      <c r="M52" s="159"/>
      <c r="N52" s="159"/>
      <c r="O52" s="159"/>
      <c r="P52" s="159"/>
      <c r="Q52" s="163"/>
      <c r="R52" s="159"/>
      <c r="S52" s="153"/>
      <c r="T52" s="153"/>
      <c r="U52" s="153"/>
      <c r="V52" s="153"/>
      <c r="W52" s="153"/>
      <c r="X52" s="153"/>
      <c r="Y52" s="153"/>
    </row>
    <row r="53" spans="1:25" ht="15.75" customHeight="1" x14ac:dyDescent="0.2">
      <c r="A53" s="166"/>
      <c r="B53" s="169"/>
      <c r="C53" s="172"/>
      <c r="D53" s="172"/>
      <c r="E53" s="14"/>
      <c r="F53" s="11"/>
      <c r="G53" s="172"/>
      <c r="H53" s="55"/>
      <c r="I53" s="172"/>
      <c r="J53" s="172"/>
      <c r="K53" s="172"/>
      <c r="L53" s="172"/>
      <c r="M53" s="159"/>
      <c r="N53" s="159"/>
      <c r="O53" s="159"/>
      <c r="P53" s="159"/>
      <c r="Q53" s="163"/>
      <c r="R53" s="159"/>
      <c r="S53" s="153"/>
      <c r="T53" s="153"/>
      <c r="U53" s="153"/>
      <c r="V53" s="153"/>
      <c r="W53" s="153"/>
      <c r="X53" s="153"/>
      <c r="Y53" s="153"/>
    </row>
    <row r="54" spans="1:25" ht="34.5" customHeight="1" thickBot="1" x14ac:dyDescent="0.25">
      <c r="A54" s="167"/>
      <c r="B54" s="170"/>
      <c r="C54" s="173"/>
      <c r="D54" s="173"/>
      <c r="E54" s="18"/>
      <c r="F54" s="16"/>
      <c r="G54" s="173"/>
      <c r="H54" s="56"/>
      <c r="I54" s="173"/>
      <c r="J54" s="173"/>
      <c r="K54" s="173"/>
      <c r="L54" s="173"/>
      <c r="M54" s="160"/>
      <c r="N54" s="160"/>
      <c r="O54" s="160"/>
      <c r="P54" s="160"/>
      <c r="Q54" s="164"/>
      <c r="R54" s="160"/>
      <c r="S54" s="154"/>
      <c r="T54" s="154"/>
      <c r="U54" s="154"/>
      <c r="V54" s="154"/>
      <c r="W54" s="154"/>
      <c r="X54" s="154"/>
      <c r="Y54" s="154"/>
    </row>
    <row r="55" spans="1:25" ht="15.75" customHeight="1" x14ac:dyDescent="0.2">
      <c r="A55" s="165">
        <v>9</v>
      </c>
      <c r="B55" s="210" t="s">
        <v>270</v>
      </c>
      <c r="C55" s="208" t="s">
        <v>271</v>
      </c>
      <c r="D55" s="208" t="s">
        <v>272</v>
      </c>
      <c r="E55" s="59" t="s">
        <v>273</v>
      </c>
      <c r="F55" s="59" t="s">
        <v>274</v>
      </c>
      <c r="G55" s="208" t="s">
        <v>275</v>
      </c>
      <c r="H55" s="58"/>
      <c r="I55" s="208"/>
      <c r="J55" s="208"/>
      <c r="K55" s="208"/>
      <c r="L55" s="208"/>
      <c r="M55" s="158">
        <v>50</v>
      </c>
      <c r="N55" s="162" t="s">
        <v>429</v>
      </c>
      <c r="O55" s="158">
        <v>4</v>
      </c>
      <c r="P55" s="162" t="s">
        <v>430</v>
      </c>
      <c r="Q55" s="155">
        <f t="shared" ref="Q55" si="7">SUM(S55:Y59)</f>
        <v>100</v>
      </c>
      <c r="R55" s="161" t="s">
        <v>340</v>
      </c>
      <c r="S55" s="152">
        <v>15</v>
      </c>
      <c r="T55" s="152">
        <v>15</v>
      </c>
      <c r="U55" s="152">
        <v>15</v>
      </c>
      <c r="V55" s="152">
        <v>15</v>
      </c>
      <c r="W55" s="152">
        <v>15</v>
      </c>
      <c r="X55" s="152">
        <v>15</v>
      </c>
      <c r="Y55" s="152">
        <v>10</v>
      </c>
    </row>
    <row r="56" spans="1:25" ht="15.75" customHeight="1" x14ac:dyDescent="0.2">
      <c r="A56" s="166"/>
      <c r="B56" s="211"/>
      <c r="C56" s="179"/>
      <c r="D56" s="179"/>
      <c r="E56" s="22" t="s">
        <v>283</v>
      </c>
      <c r="F56" s="22" t="s">
        <v>284</v>
      </c>
      <c r="G56" s="179"/>
      <c r="H56" s="64"/>
      <c r="I56" s="179"/>
      <c r="J56" s="179"/>
      <c r="K56" s="179"/>
      <c r="L56" s="179"/>
      <c r="M56" s="159"/>
      <c r="N56" s="159"/>
      <c r="O56" s="159"/>
      <c r="P56" s="159"/>
      <c r="Q56" s="163"/>
      <c r="R56" s="159"/>
      <c r="S56" s="153"/>
      <c r="T56" s="153"/>
      <c r="U56" s="153"/>
      <c r="V56" s="153"/>
      <c r="W56" s="153"/>
      <c r="X56" s="153"/>
      <c r="Y56" s="153"/>
    </row>
    <row r="57" spans="1:25" ht="15.75" customHeight="1" x14ac:dyDescent="0.2">
      <c r="A57" s="166"/>
      <c r="B57" s="211"/>
      <c r="C57" s="179"/>
      <c r="D57" s="179"/>
      <c r="E57" s="22" t="s">
        <v>285</v>
      </c>
      <c r="F57" s="22" t="s">
        <v>286</v>
      </c>
      <c r="G57" s="179"/>
      <c r="H57" s="64"/>
      <c r="I57" s="179"/>
      <c r="J57" s="179"/>
      <c r="K57" s="179"/>
      <c r="L57" s="179"/>
      <c r="M57" s="159"/>
      <c r="N57" s="159"/>
      <c r="O57" s="159"/>
      <c r="P57" s="159"/>
      <c r="Q57" s="163"/>
      <c r="R57" s="159"/>
      <c r="S57" s="153"/>
      <c r="T57" s="153"/>
      <c r="U57" s="153"/>
      <c r="V57" s="153"/>
      <c r="W57" s="153"/>
      <c r="X57" s="153"/>
      <c r="Y57" s="153"/>
    </row>
    <row r="58" spans="1:25" ht="15.75" customHeight="1" x14ac:dyDescent="0.2">
      <c r="A58" s="166"/>
      <c r="B58" s="211"/>
      <c r="C58" s="179"/>
      <c r="D58" s="179"/>
      <c r="E58" s="22"/>
      <c r="F58" s="22" t="s">
        <v>287</v>
      </c>
      <c r="G58" s="179"/>
      <c r="H58" s="64"/>
      <c r="I58" s="179"/>
      <c r="J58" s="179"/>
      <c r="K58" s="179"/>
      <c r="L58" s="179"/>
      <c r="M58" s="159"/>
      <c r="N58" s="159"/>
      <c r="O58" s="159"/>
      <c r="P58" s="159"/>
      <c r="Q58" s="163"/>
      <c r="R58" s="159"/>
      <c r="S58" s="153"/>
      <c r="T58" s="153"/>
      <c r="U58" s="153"/>
      <c r="V58" s="153"/>
      <c r="W58" s="153"/>
      <c r="X58" s="153"/>
      <c r="Y58" s="153"/>
    </row>
    <row r="59" spans="1:25" ht="175.5" customHeight="1" thickBot="1" x14ac:dyDescent="0.25">
      <c r="A59" s="167"/>
      <c r="B59" s="211"/>
      <c r="C59" s="179"/>
      <c r="D59" s="179"/>
      <c r="E59" s="21"/>
      <c r="F59" s="21"/>
      <c r="G59" s="179"/>
      <c r="H59" s="64"/>
      <c r="I59" s="179"/>
      <c r="J59" s="179"/>
      <c r="K59" s="179"/>
      <c r="L59" s="179"/>
      <c r="M59" s="160"/>
      <c r="N59" s="160"/>
      <c r="O59" s="160"/>
      <c r="P59" s="160"/>
      <c r="Q59" s="164"/>
      <c r="R59" s="160"/>
      <c r="S59" s="154"/>
      <c r="T59" s="154"/>
      <c r="U59" s="154"/>
      <c r="V59" s="154"/>
      <c r="W59" s="154"/>
      <c r="X59" s="154"/>
      <c r="Y59" s="154"/>
    </row>
    <row r="60" spans="1:25" ht="15.75" customHeight="1" x14ac:dyDescent="0.2">
      <c r="A60" s="165">
        <v>10</v>
      </c>
      <c r="B60" s="208" t="s">
        <v>270</v>
      </c>
      <c r="C60" s="208" t="s">
        <v>271</v>
      </c>
      <c r="D60" s="208" t="s">
        <v>288</v>
      </c>
      <c r="E60" s="59" t="s">
        <v>289</v>
      </c>
      <c r="F60" s="59" t="s">
        <v>290</v>
      </c>
      <c r="G60" s="208" t="s">
        <v>291</v>
      </c>
      <c r="H60" s="59"/>
      <c r="I60" s="208"/>
      <c r="J60" s="208"/>
      <c r="K60" s="208"/>
      <c r="L60" s="208"/>
      <c r="M60" s="158">
        <v>75</v>
      </c>
      <c r="N60" s="161" t="s">
        <v>419</v>
      </c>
      <c r="O60" s="158">
        <v>0</v>
      </c>
      <c r="P60" s="162" t="s">
        <v>431</v>
      </c>
      <c r="Q60" s="155">
        <f t="shared" ref="Q60" si="8">SUM(S60:Y64)</f>
        <v>100</v>
      </c>
      <c r="R60" s="161" t="s">
        <v>340</v>
      </c>
      <c r="S60" s="152">
        <v>15</v>
      </c>
      <c r="T60" s="152">
        <v>15</v>
      </c>
      <c r="U60" s="152">
        <v>15</v>
      </c>
      <c r="V60" s="152">
        <v>15</v>
      </c>
      <c r="W60" s="152">
        <v>15</v>
      </c>
      <c r="X60" s="152">
        <v>15</v>
      </c>
      <c r="Y60" s="152">
        <v>10</v>
      </c>
    </row>
    <row r="61" spans="1:25" ht="15.75" customHeight="1" x14ac:dyDescent="0.2">
      <c r="A61" s="166"/>
      <c r="B61" s="176"/>
      <c r="C61" s="179"/>
      <c r="D61" s="179"/>
      <c r="E61" s="22" t="s">
        <v>298</v>
      </c>
      <c r="F61" s="22" t="s">
        <v>299</v>
      </c>
      <c r="G61" s="179"/>
      <c r="H61" s="65"/>
      <c r="I61" s="179"/>
      <c r="J61" s="179"/>
      <c r="K61" s="179"/>
      <c r="L61" s="179"/>
      <c r="M61" s="159"/>
      <c r="N61" s="159"/>
      <c r="O61" s="159"/>
      <c r="P61" s="159"/>
      <c r="Q61" s="163"/>
      <c r="R61" s="159"/>
      <c r="S61" s="153"/>
      <c r="T61" s="153"/>
      <c r="U61" s="153"/>
      <c r="V61" s="153"/>
      <c r="W61" s="153"/>
      <c r="X61" s="153"/>
      <c r="Y61" s="153"/>
    </row>
    <row r="62" spans="1:25" ht="15.75" customHeight="1" x14ac:dyDescent="0.2">
      <c r="A62" s="166"/>
      <c r="B62" s="176"/>
      <c r="C62" s="179"/>
      <c r="D62" s="179"/>
      <c r="E62" s="22" t="s">
        <v>300</v>
      </c>
      <c r="F62" s="22" t="s">
        <v>287</v>
      </c>
      <c r="G62" s="179"/>
      <c r="H62" s="65"/>
      <c r="I62" s="179"/>
      <c r="J62" s="179"/>
      <c r="K62" s="179"/>
      <c r="L62" s="179"/>
      <c r="M62" s="159"/>
      <c r="N62" s="159"/>
      <c r="O62" s="159"/>
      <c r="P62" s="159"/>
      <c r="Q62" s="163"/>
      <c r="R62" s="159"/>
      <c r="S62" s="153"/>
      <c r="T62" s="153"/>
      <c r="U62" s="153"/>
      <c r="V62" s="153"/>
      <c r="W62" s="153"/>
      <c r="X62" s="153"/>
      <c r="Y62" s="153"/>
    </row>
    <row r="63" spans="1:25" ht="15.75" customHeight="1" x14ac:dyDescent="0.2">
      <c r="A63" s="166"/>
      <c r="B63" s="176"/>
      <c r="C63" s="179"/>
      <c r="D63" s="179"/>
      <c r="E63" s="22" t="s">
        <v>301</v>
      </c>
      <c r="F63" s="22" t="s">
        <v>302</v>
      </c>
      <c r="G63" s="179"/>
      <c r="H63" s="65"/>
      <c r="I63" s="179"/>
      <c r="J63" s="179"/>
      <c r="K63" s="179"/>
      <c r="L63" s="179"/>
      <c r="M63" s="159"/>
      <c r="N63" s="159"/>
      <c r="O63" s="159"/>
      <c r="P63" s="159"/>
      <c r="Q63" s="163"/>
      <c r="R63" s="159"/>
      <c r="S63" s="153"/>
      <c r="T63" s="153"/>
      <c r="U63" s="153"/>
      <c r="V63" s="153"/>
      <c r="W63" s="153"/>
      <c r="X63" s="153"/>
      <c r="Y63" s="153"/>
    </row>
    <row r="64" spans="1:25" ht="306" customHeight="1" thickBot="1" x14ac:dyDescent="0.25">
      <c r="A64" s="167"/>
      <c r="B64" s="177"/>
      <c r="C64" s="209"/>
      <c r="D64" s="209"/>
      <c r="E64" s="68"/>
      <c r="F64" s="68"/>
      <c r="G64" s="209"/>
      <c r="H64" s="71"/>
      <c r="I64" s="209"/>
      <c r="J64" s="209"/>
      <c r="K64" s="209"/>
      <c r="L64" s="209"/>
      <c r="M64" s="160"/>
      <c r="N64" s="160"/>
      <c r="O64" s="160"/>
      <c r="P64" s="160"/>
      <c r="Q64" s="164"/>
      <c r="R64" s="160"/>
      <c r="S64" s="154"/>
      <c r="T64" s="154"/>
      <c r="U64" s="154"/>
      <c r="V64" s="154"/>
      <c r="W64" s="154"/>
      <c r="X64" s="154"/>
      <c r="Y64" s="154"/>
    </row>
    <row r="65" spans="1:18" ht="15.75" customHeight="1" x14ac:dyDescent="0.25">
      <c r="A65" s="144"/>
      <c r="B65" s="144"/>
      <c r="C65" s="72"/>
      <c r="D65" s="72"/>
      <c r="E65" s="72"/>
      <c r="F65" s="72"/>
      <c r="G65" s="72"/>
      <c r="H65" s="3"/>
      <c r="I65" s="3"/>
      <c r="J65" s="3"/>
      <c r="K65" s="3"/>
      <c r="L65" s="3"/>
      <c r="M65" s="107"/>
      <c r="N65" s="100"/>
      <c r="O65" s="107"/>
      <c r="P65" s="99"/>
      <c r="Q65" s="3"/>
      <c r="R65" s="107"/>
    </row>
    <row r="66" spans="1:18" ht="15.75" customHeight="1" x14ac:dyDescent="0.25">
      <c r="A66" s="144"/>
      <c r="B66" s="144"/>
      <c r="C66" s="72"/>
      <c r="D66" s="72"/>
      <c r="E66" s="72"/>
      <c r="F66" s="72"/>
      <c r="G66" s="72"/>
      <c r="H66" s="3"/>
      <c r="I66" s="3"/>
      <c r="J66" s="3"/>
      <c r="K66" s="3"/>
      <c r="L66" s="3"/>
      <c r="M66" s="107"/>
      <c r="N66" s="100"/>
      <c r="O66" s="107"/>
      <c r="P66" s="99"/>
      <c r="Q66" s="3"/>
      <c r="R66" s="107"/>
    </row>
    <row r="67" spans="1:18" ht="15.75" customHeight="1" x14ac:dyDescent="0.25">
      <c r="A67" s="144"/>
      <c r="B67" s="144"/>
      <c r="C67" s="72"/>
      <c r="D67" s="72"/>
      <c r="E67" s="72"/>
      <c r="F67" s="72"/>
      <c r="G67" s="72"/>
      <c r="H67" s="3"/>
      <c r="I67" s="3"/>
      <c r="J67" s="3"/>
      <c r="K67" s="3"/>
      <c r="L67" s="3"/>
      <c r="M67" s="107"/>
      <c r="N67" s="100"/>
      <c r="O67" s="107"/>
      <c r="P67" s="99"/>
      <c r="Q67" s="3"/>
      <c r="R67" s="107"/>
    </row>
    <row r="68" spans="1:18" ht="15.75" customHeight="1" x14ac:dyDescent="0.25">
      <c r="A68" s="144"/>
      <c r="B68" s="144"/>
      <c r="C68" s="72"/>
      <c r="D68" s="72"/>
      <c r="E68" s="72"/>
      <c r="F68" s="72"/>
      <c r="G68" s="72"/>
      <c r="H68" s="3"/>
      <c r="I68" s="3"/>
      <c r="J68" s="3"/>
      <c r="K68" s="3"/>
      <c r="L68" s="3"/>
      <c r="M68" s="107"/>
      <c r="N68" s="100"/>
      <c r="O68" s="107"/>
      <c r="P68" s="99"/>
      <c r="Q68" s="3"/>
      <c r="R68" s="107"/>
    </row>
    <row r="69" spans="1:18" ht="15.75" customHeight="1" x14ac:dyDescent="0.25">
      <c r="A69" s="144"/>
      <c r="B69" s="144"/>
      <c r="C69" s="72"/>
      <c r="D69" s="72"/>
      <c r="E69" s="72"/>
      <c r="F69" s="72"/>
      <c r="G69" s="72"/>
      <c r="H69" s="3"/>
      <c r="I69" s="3"/>
      <c r="J69" s="3"/>
      <c r="K69" s="3"/>
      <c r="L69" s="3"/>
      <c r="M69" s="107"/>
      <c r="N69" s="100"/>
      <c r="O69" s="107"/>
      <c r="P69" s="99"/>
      <c r="Q69" s="3"/>
      <c r="R69" s="107"/>
    </row>
    <row r="70" spans="1:18" ht="15.75" customHeight="1" x14ac:dyDescent="0.25">
      <c r="A70" s="144"/>
      <c r="B70" s="144"/>
      <c r="C70" s="72"/>
      <c r="D70" s="72"/>
      <c r="E70" s="72"/>
      <c r="F70" s="72"/>
      <c r="G70" s="72"/>
      <c r="H70" s="3"/>
      <c r="I70" s="3"/>
      <c r="J70" s="3"/>
      <c r="K70" s="3"/>
      <c r="L70" s="3"/>
      <c r="M70" s="107"/>
      <c r="N70" s="100"/>
      <c r="O70" s="107"/>
      <c r="P70" s="99"/>
      <c r="Q70" s="3"/>
      <c r="R70" s="107"/>
    </row>
    <row r="71" spans="1:18" ht="15.75" customHeight="1" x14ac:dyDescent="0.25">
      <c r="A71" s="144"/>
      <c r="B71" s="144"/>
      <c r="C71" s="72"/>
      <c r="D71" s="72"/>
      <c r="E71" s="72"/>
      <c r="F71" s="72"/>
      <c r="G71" s="72"/>
      <c r="H71" s="3"/>
      <c r="I71" s="3"/>
      <c r="J71" s="3"/>
      <c r="K71" s="3"/>
      <c r="L71" s="3"/>
      <c r="M71" s="107"/>
      <c r="N71" s="100"/>
      <c r="O71" s="107"/>
      <c r="P71" s="99"/>
      <c r="Q71" s="3"/>
      <c r="R71" s="107"/>
    </row>
    <row r="72" spans="1:18" ht="15.75" customHeight="1" x14ac:dyDescent="0.25">
      <c r="A72" s="144"/>
      <c r="B72" s="144"/>
      <c r="C72" s="72"/>
      <c r="D72" s="72"/>
      <c r="E72" s="72"/>
      <c r="F72" s="72"/>
      <c r="G72" s="72"/>
      <c r="H72" s="3"/>
      <c r="I72" s="3"/>
      <c r="J72" s="3"/>
      <c r="K72" s="3"/>
      <c r="L72" s="3"/>
      <c r="M72" s="107"/>
      <c r="N72" s="100"/>
      <c r="O72" s="107"/>
      <c r="P72" s="99"/>
      <c r="Q72" s="3"/>
      <c r="R72" s="107"/>
    </row>
    <row r="73" spans="1:18" ht="15.75" customHeight="1" x14ac:dyDescent="0.25">
      <c r="A73" s="144"/>
      <c r="B73" s="144"/>
      <c r="C73" s="72"/>
      <c r="D73" s="72"/>
      <c r="E73" s="72"/>
      <c r="F73" s="72"/>
      <c r="G73" s="72"/>
      <c r="H73" s="3"/>
      <c r="I73" s="3"/>
      <c r="J73" s="3"/>
      <c r="K73" s="3"/>
      <c r="L73" s="3"/>
      <c r="M73" s="107"/>
      <c r="N73" s="100"/>
      <c r="O73" s="107"/>
      <c r="P73" s="99"/>
      <c r="Q73" s="3"/>
      <c r="R73" s="107"/>
    </row>
    <row r="74" spans="1:18" ht="15.75" customHeight="1" x14ac:dyDescent="0.25">
      <c r="A74" s="144"/>
      <c r="B74" s="144"/>
      <c r="C74" s="72"/>
      <c r="D74" s="72"/>
      <c r="E74" s="72"/>
      <c r="F74" s="72"/>
      <c r="G74" s="72"/>
      <c r="H74" s="3"/>
      <c r="I74" s="3"/>
      <c r="J74" s="3"/>
      <c r="K74" s="3"/>
      <c r="L74" s="3"/>
      <c r="M74" s="107"/>
      <c r="N74" s="100"/>
      <c r="O74" s="107"/>
      <c r="P74" s="99"/>
      <c r="Q74" s="3"/>
      <c r="R74" s="107"/>
    </row>
    <row r="75" spans="1:18" ht="15.75" customHeight="1" x14ac:dyDescent="0.25">
      <c r="A75" s="144"/>
      <c r="B75" s="144"/>
      <c r="C75" s="72"/>
      <c r="D75" s="72"/>
      <c r="E75" s="72"/>
      <c r="F75" s="72"/>
      <c r="G75" s="72"/>
      <c r="H75" s="3"/>
      <c r="I75" s="3"/>
      <c r="J75" s="3"/>
      <c r="K75" s="3"/>
      <c r="L75" s="3"/>
      <c r="M75" s="107"/>
      <c r="N75" s="100"/>
      <c r="O75" s="107"/>
      <c r="P75" s="99"/>
      <c r="Q75" s="3"/>
      <c r="R75" s="107"/>
    </row>
    <row r="76" spans="1:18" ht="15.75" customHeight="1" x14ac:dyDescent="0.25">
      <c r="A76" s="144"/>
      <c r="B76" s="144"/>
      <c r="C76" s="72"/>
      <c r="D76" s="72"/>
      <c r="E76" s="72"/>
      <c r="F76" s="72"/>
      <c r="G76" s="72"/>
      <c r="H76" s="3"/>
      <c r="I76" s="3"/>
      <c r="J76" s="3"/>
      <c r="K76" s="3"/>
      <c r="L76" s="3"/>
      <c r="M76" s="107"/>
      <c r="N76" s="100"/>
      <c r="O76" s="107"/>
      <c r="P76" s="99"/>
      <c r="Q76" s="3"/>
      <c r="R76" s="107"/>
    </row>
    <row r="77" spans="1:18" ht="15.75" customHeight="1" x14ac:dyDescent="0.25">
      <c r="A77" s="144"/>
      <c r="B77" s="144"/>
      <c r="C77" s="72"/>
      <c r="D77" s="72"/>
      <c r="E77" s="72"/>
      <c r="F77" s="72"/>
      <c r="G77" s="72"/>
      <c r="H77" s="3"/>
      <c r="I77" s="3"/>
      <c r="J77" s="3"/>
      <c r="K77" s="3"/>
      <c r="L77" s="3"/>
      <c r="M77" s="107"/>
      <c r="N77" s="100"/>
      <c r="O77" s="107"/>
      <c r="P77" s="99"/>
      <c r="Q77" s="3"/>
      <c r="R77" s="107"/>
    </row>
    <row r="78" spans="1:18" ht="15.75" customHeight="1" x14ac:dyDescent="0.25">
      <c r="A78" s="144"/>
      <c r="B78" s="144"/>
      <c r="C78" s="72"/>
      <c r="D78" s="72"/>
      <c r="E78" s="72"/>
      <c r="F78" s="72"/>
      <c r="G78" s="72"/>
      <c r="H78" s="3"/>
      <c r="I78" s="3"/>
      <c r="J78" s="3"/>
      <c r="K78" s="3"/>
      <c r="L78" s="3"/>
      <c r="M78" s="107"/>
      <c r="N78" s="100"/>
      <c r="O78" s="107"/>
      <c r="P78" s="99"/>
      <c r="Q78" s="3"/>
      <c r="R78" s="107"/>
    </row>
    <row r="79" spans="1:18" ht="15.75" customHeight="1" x14ac:dyDescent="0.25">
      <c r="A79" s="144"/>
      <c r="B79" s="144"/>
      <c r="C79" s="72"/>
      <c r="D79" s="72"/>
      <c r="E79" s="72"/>
      <c r="F79" s="72"/>
      <c r="G79" s="72"/>
      <c r="H79" s="3"/>
      <c r="I79" s="3"/>
      <c r="J79" s="3"/>
      <c r="K79" s="3"/>
      <c r="L79" s="3"/>
      <c r="M79" s="107"/>
      <c r="N79" s="100"/>
      <c r="O79" s="107"/>
      <c r="P79" s="99"/>
      <c r="Q79" s="3"/>
      <c r="R79" s="107"/>
    </row>
    <row r="80" spans="1:18" ht="15.75" customHeight="1" x14ac:dyDescent="0.25">
      <c r="A80" s="144"/>
      <c r="B80" s="144"/>
      <c r="C80" s="72"/>
      <c r="D80" s="72"/>
      <c r="E80" s="72"/>
      <c r="F80" s="72"/>
      <c r="G80" s="72"/>
      <c r="H80" s="3"/>
      <c r="I80" s="3"/>
      <c r="J80" s="3"/>
      <c r="K80" s="3"/>
      <c r="L80" s="3"/>
      <c r="M80" s="107"/>
      <c r="N80" s="100"/>
      <c r="O80" s="107"/>
      <c r="P80" s="99"/>
      <c r="Q80" s="3"/>
      <c r="R80" s="107"/>
    </row>
    <row r="81" spans="1:18" ht="15.75" customHeight="1" x14ac:dyDescent="0.25">
      <c r="A81" s="144"/>
      <c r="B81" s="144"/>
      <c r="C81" s="72"/>
      <c r="D81" s="72"/>
      <c r="E81" s="72"/>
      <c r="F81" s="72"/>
      <c r="G81" s="72"/>
      <c r="H81" s="3"/>
      <c r="I81" s="3"/>
      <c r="J81" s="3"/>
      <c r="K81" s="3"/>
      <c r="L81" s="3"/>
      <c r="M81" s="107"/>
      <c r="N81" s="100"/>
      <c r="O81" s="107"/>
      <c r="P81" s="99"/>
      <c r="Q81" s="3"/>
      <c r="R81" s="107"/>
    </row>
    <row r="82" spans="1:18" ht="15.75" customHeight="1" x14ac:dyDescent="0.25">
      <c r="A82" s="144"/>
      <c r="B82" s="144"/>
      <c r="C82" s="72"/>
      <c r="D82" s="72"/>
      <c r="E82" s="72"/>
      <c r="F82" s="72"/>
      <c r="G82" s="72"/>
      <c r="H82" s="3"/>
      <c r="I82" s="3"/>
      <c r="J82" s="3"/>
      <c r="K82" s="3"/>
      <c r="L82" s="3"/>
      <c r="M82" s="107"/>
      <c r="N82" s="100"/>
      <c r="O82" s="107"/>
      <c r="P82" s="99"/>
      <c r="Q82" s="3"/>
      <c r="R82" s="107"/>
    </row>
    <row r="83" spans="1:18" ht="15.75" customHeight="1" x14ac:dyDescent="0.25">
      <c r="A83" s="144"/>
      <c r="B83" s="144"/>
      <c r="C83" s="72"/>
      <c r="D83" s="72"/>
      <c r="E83" s="72"/>
      <c r="F83" s="72"/>
      <c r="G83" s="72"/>
      <c r="H83" s="3"/>
      <c r="I83" s="3"/>
      <c r="J83" s="3"/>
      <c r="K83" s="3"/>
      <c r="L83" s="3"/>
      <c r="M83" s="107"/>
      <c r="N83" s="100"/>
      <c r="O83" s="107"/>
      <c r="P83" s="99"/>
      <c r="Q83" s="3"/>
      <c r="R83" s="107"/>
    </row>
    <row r="84" spans="1:18" ht="15.75" customHeight="1" x14ac:dyDescent="0.25">
      <c r="A84" s="144"/>
      <c r="B84" s="144"/>
      <c r="C84" s="72"/>
      <c r="D84" s="72"/>
      <c r="E84" s="72"/>
      <c r="F84" s="72"/>
      <c r="G84" s="72"/>
      <c r="H84" s="3"/>
      <c r="I84" s="3"/>
      <c r="J84" s="3"/>
      <c r="K84" s="3"/>
      <c r="L84" s="3"/>
      <c r="M84" s="107"/>
      <c r="N84" s="100"/>
      <c r="O84" s="107"/>
      <c r="P84" s="99"/>
      <c r="Q84" s="3"/>
      <c r="R84" s="107"/>
    </row>
    <row r="85" spans="1:18" ht="15.75" customHeight="1" x14ac:dyDescent="0.25">
      <c r="A85" s="144"/>
      <c r="B85" s="144"/>
      <c r="C85" s="72"/>
      <c r="D85" s="72"/>
      <c r="E85" s="72"/>
      <c r="F85" s="72"/>
      <c r="G85" s="72"/>
      <c r="H85" s="3"/>
      <c r="I85" s="3"/>
      <c r="J85" s="3"/>
      <c r="K85" s="3"/>
      <c r="L85" s="3"/>
      <c r="M85" s="107"/>
      <c r="N85" s="100"/>
      <c r="O85" s="107"/>
      <c r="P85" s="99"/>
      <c r="Q85" s="3"/>
      <c r="R85" s="107"/>
    </row>
    <row r="86" spans="1:18" ht="15.75" customHeight="1" x14ac:dyDescent="0.25">
      <c r="A86" s="144"/>
      <c r="B86" s="144"/>
      <c r="C86" s="72"/>
      <c r="D86" s="72"/>
      <c r="E86" s="72"/>
      <c r="F86" s="72"/>
      <c r="G86" s="72"/>
      <c r="H86" s="3"/>
      <c r="I86" s="3"/>
      <c r="J86" s="3"/>
      <c r="K86" s="3"/>
      <c r="L86" s="3"/>
      <c r="M86" s="107"/>
      <c r="N86" s="100"/>
      <c r="O86" s="107"/>
      <c r="P86" s="99"/>
      <c r="Q86" s="3"/>
      <c r="R86" s="107"/>
    </row>
    <row r="87" spans="1:18" ht="15.75" customHeight="1" x14ac:dyDescent="0.25">
      <c r="A87" s="144"/>
      <c r="B87" s="144"/>
      <c r="C87" s="72"/>
      <c r="D87" s="72"/>
      <c r="E87" s="72"/>
      <c r="F87" s="72"/>
      <c r="G87" s="72"/>
      <c r="H87" s="3"/>
      <c r="I87" s="3"/>
      <c r="J87" s="3"/>
      <c r="K87" s="3"/>
      <c r="L87" s="3"/>
      <c r="M87" s="107"/>
      <c r="N87" s="100"/>
      <c r="O87" s="107"/>
      <c r="P87" s="99"/>
      <c r="Q87" s="3"/>
      <c r="R87" s="107"/>
    </row>
    <row r="88" spans="1:18" ht="15.75" customHeight="1" x14ac:dyDescent="0.25">
      <c r="A88" s="144"/>
      <c r="B88" s="144"/>
      <c r="C88" s="72"/>
      <c r="D88" s="72"/>
      <c r="E88" s="72"/>
      <c r="F88" s="72"/>
      <c r="G88" s="72"/>
      <c r="H88" s="3"/>
      <c r="I88" s="3"/>
      <c r="J88" s="3"/>
      <c r="K88" s="3"/>
      <c r="L88" s="3"/>
      <c r="M88" s="107"/>
      <c r="N88" s="100"/>
      <c r="O88" s="107"/>
      <c r="P88" s="99"/>
      <c r="Q88" s="3"/>
      <c r="R88" s="107"/>
    </row>
    <row r="89" spans="1:18" ht="15.75" customHeight="1" x14ac:dyDescent="0.25">
      <c r="A89" s="144"/>
      <c r="B89" s="144"/>
      <c r="C89" s="72"/>
      <c r="D89" s="72"/>
      <c r="E89" s="72"/>
      <c r="F89" s="72"/>
      <c r="G89" s="72"/>
      <c r="H89" s="3"/>
      <c r="I89" s="3"/>
      <c r="J89" s="3"/>
      <c r="K89" s="3"/>
      <c r="L89" s="3"/>
      <c r="M89" s="107"/>
      <c r="N89" s="100"/>
      <c r="O89" s="107"/>
      <c r="P89" s="99"/>
      <c r="Q89" s="3"/>
      <c r="R89" s="107"/>
    </row>
    <row r="90" spans="1:18" ht="15.75" customHeight="1" x14ac:dyDescent="0.25">
      <c r="A90" s="144"/>
      <c r="B90" s="144"/>
      <c r="C90" s="72"/>
      <c r="D90" s="72"/>
      <c r="E90" s="72"/>
      <c r="F90" s="72"/>
      <c r="G90" s="72"/>
      <c r="H90" s="3"/>
      <c r="I90" s="3"/>
      <c r="J90" s="3"/>
      <c r="K90" s="3"/>
      <c r="L90" s="3"/>
      <c r="M90" s="107"/>
      <c r="N90" s="100"/>
      <c r="O90" s="107"/>
      <c r="P90" s="99"/>
      <c r="Q90" s="3"/>
      <c r="R90" s="107"/>
    </row>
    <row r="91" spans="1:18" ht="15.75" customHeight="1" x14ac:dyDescent="0.25">
      <c r="A91" s="144"/>
      <c r="B91" s="144"/>
      <c r="C91" s="72"/>
      <c r="D91" s="72"/>
      <c r="E91" s="72"/>
      <c r="F91" s="72"/>
      <c r="G91" s="72"/>
      <c r="H91" s="3"/>
      <c r="I91" s="3"/>
      <c r="J91" s="3"/>
      <c r="K91" s="3"/>
      <c r="L91" s="3"/>
      <c r="M91" s="107"/>
      <c r="N91" s="100"/>
      <c r="O91" s="107"/>
      <c r="P91" s="99"/>
      <c r="Q91" s="3"/>
      <c r="R91" s="107"/>
    </row>
    <row r="92" spans="1:18" ht="15.75" customHeight="1" x14ac:dyDescent="0.25">
      <c r="A92" s="144"/>
      <c r="B92" s="144"/>
      <c r="C92" s="72"/>
      <c r="D92" s="72"/>
      <c r="E92" s="72"/>
      <c r="F92" s="72"/>
      <c r="G92" s="72"/>
      <c r="H92" s="3"/>
      <c r="I92" s="3"/>
      <c r="J92" s="3"/>
      <c r="K92" s="3"/>
      <c r="L92" s="3"/>
      <c r="M92" s="107"/>
      <c r="N92" s="100"/>
      <c r="O92" s="107"/>
      <c r="P92" s="99"/>
      <c r="Q92" s="3"/>
      <c r="R92" s="107"/>
    </row>
    <row r="93" spans="1:18" ht="15.75" customHeight="1" x14ac:dyDescent="0.25">
      <c r="A93" s="144"/>
      <c r="B93" s="144"/>
      <c r="C93" s="72"/>
      <c r="D93" s="72"/>
      <c r="E93" s="72"/>
      <c r="F93" s="72"/>
      <c r="G93" s="72"/>
      <c r="H93" s="3"/>
      <c r="I93" s="3"/>
      <c r="J93" s="3"/>
      <c r="K93" s="3"/>
      <c r="L93" s="3"/>
      <c r="M93" s="107"/>
      <c r="N93" s="100"/>
      <c r="O93" s="107"/>
      <c r="P93" s="99"/>
      <c r="Q93" s="3"/>
      <c r="R93" s="107"/>
    </row>
    <row r="94" spans="1:18" ht="15.75" customHeight="1" x14ac:dyDescent="0.25">
      <c r="A94" s="144"/>
      <c r="B94" s="144"/>
      <c r="C94" s="72"/>
      <c r="D94" s="72"/>
      <c r="E94" s="72"/>
      <c r="F94" s="72"/>
      <c r="G94" s="72"/>
      <c r="H94" s="3"/>
      <c r="I94" s="3"/>
      <c r="J94" s="3"/>
      <c r="K94" s="3"/>
      <c r="L94" s="3"/>
      <c r="M94" s="107"/>
      <c r="N94" s="100"/>
      <c r="O94" s="107"/>
      <c r="P94" s="99"/>
      <c r="Q94" s="3"/>
      <c r="R94" s="107"/>
    </row>
    <row r="95" spans="1:18" ht="15.75" customHeight="1" x14ac:dyDescent="0.25">
      <c r="A95" s="144"/>
      <c r="B95" s="144"/>
      <c r="C95" s="72"/>
      <c r="D95" s="72"/>
      <c r="E95" s="72"/>
      <c r="F95" s="72"/>
      <c r="G95" s="72"/>
      <c r="H95" s="3"/>
      <c r="I95" s="3"/>
      <c r="J95" s="3"/>
      <c r="K95" s="3"/>
      <c r="L95" s="3"/>
      <c r="M95" s="107"/>
      <c r="N95" s="100"/>
      <c r="O95" s="107"/>
      <c r="P95" s="99"/>
      <c r="Q95" s="3"/>
      <c r="R95" s="107"/>
    </row>
    <row r="96" spans="1:18" ht="15.75" customHeight="1" x14ac:dyDescent="0.25">
      <c r="A96" s="144"/>
      <c r="B96" s="144"/>
      <c r="C96" s="72"/>
      <c r="D96" s="72"/>
      <c r="E96" s="72"/>
      <c r="F96" s="72"/>
      <c r="G96" s="72"/>
      <c r="H96" s="3"/>
      <c r="I96" s="3"/>
      <c r="J96" s="3"/>
      <c r="K96" s="3"/>
      <c r="L96" s="3"/>
      <c r="M96" s="107"/>
      <c r="N96" s="100"/>
      <c r="O96" s="107"/>
      <c r="P96" s="99"/>
      <c r="Q96" s="3"/>
      <c r="R96" s="107"/>
    </row>
    <row r="97" spans="1:18" ht="15.75" customHeight="1" x14ac:dyDescent="0.25">
      <c r="A97" s="144"/>
      <c r="B97" s="144"/>
      <c r="C97" s="72"/>
      <c r="D97" s="72"/>
      <c r="E97" s="72"/>
      <c r="F97" s="72"/>
      <c r="G97" s="72"/>
      <c r="H97" s="3"/>
      <c r="I97" s="3"/>
      <c r="J97" s="3"/>
      <c r="K97" s="3"/>
      <c r="L97" s="3"/>
      <c r="M97" s="107"/>
      <c r="N97" s="100"/>
      <c r="O97" s="107"/>
      <c r="P97" s="99"/>
      <c r="Q97" s="3"/>
      <c r="R97" s="107"/>
    </row>
    <row r="98" spans="1:18" ht="15.75" customHeight="1" x14ac:dyDescent="0.25">
      <c r="A98" s="144"/>
      <c r="B98" s="144"/>
      <c r="C98" s="72"/>
      <c r="D98" s="72"/>
      <c r="E98" s="72"/>
      <c r="F98" s="72"/>
      <c r="G98" s="72"/>
      <c r="H98" s="3"/>
      <c r="I98" s="3"/>
      <c r="J98" s="3"/>
      <c r="K98" s="3"/>
      <c r="L98" s="3"/>
      <c r="M98" s="107"/>
      <c r="N98" s="100"/>
      <c r="O98" s="107"/>
      <c r="P98" s="99"/>
      <c r="Q98" s="3"/>
      <c r="R98" s="107"/>
    </row>
    <row r="99" spans="1:18" ht="15.75" customHeight="1" x14ac:dyDescent="0.25">
      <c r="A99" s="144"/>
      <c r="B99" s="144"/>
      <c r="C99" s="72"/>
      <c r="D99" s="72"/>
      <c r="E99" s="72"/>
      <c r="F99" s="72"/>
      <c r="G99" s="72"/>
      <c r="H99" s="3"/>
      <c r="I99" s="3"/>
      <c r="J99" s="3"/>
      <c r="K99" s="3"/>
      <c r="L99" s="3"/>
      <c r="M99" s="107"/>
      <c r="N99" s="100"/>
      <c r="O99" s="107"/>
      <c r="P99" s="99"/>
      <c r="Q99" s="3"/>
      <c r="R99" s="107"/>
    </row>
    <row r="100" spans="1:18" ht="15.75" customHeight="1" x14ac:dyDescent="0.25">
      <c r="A100" s="144"/>
      <c r="B100" s="144"/>
      <c r="C100" s="72"/>
      <c r="D100" s="72"/>
      <c r="E100" s="72"/>
      <c r="F100" s="72"/>
      <c r="G100" s="72"/>
      <c r="H100" s="3"/>
      <c r="I100" s="3"/>
      <c r="J100" s="3"/>
      <c r="K100" s="3"/>
      <c r="L100" s="3"/>
      <c r="M100" s="107"/>
      <c r="N100" s="100"/>
      <c r="O100" s="107"/>
      <c r="P100" s="99"/>
      <c r="Q100" s="3"/>
      <c r="R100" s="107"/>
    </row>
    <row r="101" spans="1:18" ht="15.75" customHeight="1" x14ac:dyDescent="0.25">
      <c r="A101" s="144"/>
      <c r="B101" s="144"/>
      <c r="C101" s="72"/>
      <c r="D101" s="72"/>
      <c r="E101" s="72"/>
      <c r="F101" s="72"/>
      <c r="G101" s="72"/>
      <c r="H101" s="3"/>
      <c r="I101" s="3"/>
      <c r="J101" s="3"/>
      <c r="K101" s="3"/>
      <c r="L101" s="3"/>
      <c r="M101" s="107"/>
      <c r="N101" s="100"/>
      <c r="O101" s="107"/>
      <c r="P101" s="99"/>
      <c r="Q101" s="3"/>
      <c r="R101" s="107"/>
    </row>
    <row r="102" spans="1:18" ht="15.75" customHeight="1" x14ac:dyDescent="0.25">
      <c r="A102" s="144"/>
      <c r="B102" s="144"/>
      <c r="C102" s="72"/>
      <c r="D102" s="72"/>
      <c r="E102" s="72"/>
      <c r="F102" s="72"/>
      <c r="G102" s="72"/>
      <c r="H102" s="3"/>
      <c r="I102" s="3"/>
      <c r="J102" s="3"/>
      <c r="K102" s="3"/>
      <c r="L102" s="3"/>
      <c r="M102" s="107"/>
      <c r="N102" s="100"/>
      <c r="O102" s="107"/>
      <c r="P102" s="99"/>
      <c r="Q102" s="3"/>
      <c r="R102" s="107"/>
    </row>
    <row r="103" spans="1:18" ht="15.75" customHeight="1" x14ac:dyDescent="0.25">
      <c r="A103" s="144"/>
      <c r="B103" s="144"/>
      <c r="C103" s="72"/>
      <c r="D103" s="72"/>
      <c r="E103" s="72"/>
      <c r="F103" s="72"/>
      <c r="G103" s="72"/>
      <c r="H103" s="3"/>
      <c r="I103" s="3"/>
      <c r="J103" s="3"/>
      <c r="K103" s="3"/>
      <c r="L103" s="3"/>
      <c r="M103" s="107"/>
      <c r="N103" s="100"/>
      <c r="O103" s="107"/>
      <c r="P103" s="99"/>
      <c r="Q103" s="3"/>
      <c r="R103" s="107"/>
    </row>
    <row r="104" spans="1:18" ht="15.75" customHeight="1" x14ac:dyDescent="0.25">
      <c r="A104" s="144"/>
      <c r="B104" s="144"/>
      <c r="C104" s="72"/>
      <c r="D104" s="72"/>
      <c r="E104" s="72"/>
      <c r="F104" s="72"/>
      <c r="G104" s="72"/>
      <c r="H104" s="3"/>
      <c r="I104" s="3"/>
      <c r="J104" s="3"/>
      <c r="K104" s="3"/>
      <c r="L104" s="3"/>
      <c r="M104" s="107"/>
      <c r="N104" s="100"/>
      <c r="O104" s="107"/>
      <c r="P104" s="99"/>
      <c r="Q104" s="3"/>
      <c r="R104" s="107"/>
    </row>
    <row r="105" spans="1:18" ht="15.75" customHeight="1" x14ac:dyDescent="0.25">
      <c r="A105" s="144"/>
      <c r="B105" s="144"/>
      <c r="C105" s="72"/>
      <c r="D105" s="72"/>
      <c r="E105" s="72"/>
      <c r="F105" s="72"/>
      <c r="G105" s="72"/>
      <c r="H105" s="3"/>
      <c r="I105" s="3"/>
      <c r="J105" s="3"/>
      <c r="K105" s="3"/>
      <c r="L105" s="3"/>
      <c r="M105" s="107"/>
      <c r="N105" s="100"/>
      <c r="O105" s="107"/>
      <c r="P105" s="99"/>
      <c r="Q105" s="3"/>
      <c r="R105" s="107"/>
    </row>
    <row r="106" spans="1:18" ht="15.75" customHeight="1" x14ac:dyDescent="0.25">
      <c r="A106" s="144"/>
      <c r="B106" s="144"/>
      <c r="C106" s="72"/>
      <c r="D106" s="72"/>
      <c r="E106" s="72"/>
      <c r="F106" s="72"/>
      <c r="G106" s="72"/>
      <c r="H106" s="3"/>
      <c r="I106" s="3"/>
      <c r="J106" s="3"/>
      <c r="K106" s="3"/>
      <c r="L106" s="3"/>
      <c r="M106" s="107"/>
      <c r="N106" s="100"/>
      <c r="O106" s="107"/>
      <c r="P106" s="99"/>
      <c r="Q106" s="3"/>
      <c r="R106" s="107"/>
    </row>
    <row r="107" spans="1:18" ht="15.75" customHeight="1" x14ac:dyDescent="0.25">
      <c r="A107" s="144"/>
      <c r="B107" s="144"/>
      <c r="C107" s="72"/>
      <c r="D107" s="72"/>
      <c r="E107" s="72"/>
      <c r="F107" s="72"/>
      <c r="G107" s="72"/>
      <c r="H107" s="3"/>
      <c r="I107" s="3"/>
      <c r="J107" s="3"/>
      <c r="K107" s="3"/>
      <c r="L107" s="3"/>
      <c r="M107" s="107"/>
      <c r="N107" s="100"/>
      <c r="O107" s="107"/>
      <c r="P107" s="99"/>
      <c r="Q107" s="3"/>
      <c r="R107" s="107"/>
    </row>
    <row r="108" spans="1:18" ht="15.75" customHeight="1" x14ac:dyDescent="0.25">
      <c r="A108" s="144"/>
      <c r="B108" s="144"/>
      <c r="C108" s="72"/>
      <c r="D108" s="72"/>
      <c r="E108" s="72"/>
      <c r="F108" s="72"/>
      <c r="G108" s="72"/>
      <c r="H108" s="3"/>
      <c r="I108" s="3"/>
      <c r="J108" s="3"/>
      <c r="K108" s="3"/>
      <c r="L108" s="3"/>
      <c r="M108" s="107"/>
      <c r="N108" s="100"/>
      <c r="O108" s="107"/>
      <c r="P108" s="99"/>
      <c r="Q108" s="3"/>
      <c r="R108" s="107"/>
    </row>
    <row r="109" spans="1:18" ht="15.75" customHeight="1" x14ac:dyDescent="0.25">
      <c r="A109" s="144"/>
      <c r="B109" s="144"/>
      <c r="C109" s="72"/>
      <c r="D109" s="72"/>
      <c r="E109" s="72"/>
      <c r="F109" s="72"/>
      <c r="G109" s="72"/>
      <c r="H109" s="3"/>
      <c r="I109" s="3"/>
      <c r="J109" s="3"/>
      <c r="K109" s="3"/>
      <c r="L109" s="3"/>
      <c r="M109" s="107"/>
      <c r="N109" s="100"/>
      <c r="O109" s="107"/>
      <c r="P109" s="99"/>
      <c r="Q109" s="3"/>
      <c r="R109" s="107"/>
    </row>
  </sheetData>
  <mergeCells count="258">
    <mergeCell ref="I30:I34"/>
    <mergeCell ref="J30:J34"/>
    <mergeCell ref="K30:K34"/>
    <mergeCell ref="L30:L34"/>
    <mergeCell ref="P30:P34"/>
    <mergeCell ref="H7:K7"/>
    <mergeCell ref="L7:R7"/>
    <mergeCell ref="H15:H19"/>
    <mergeCell ref="I15:I19"/>
    <mergeCell ref="I20:I24"/>
    <mergeCell ref="H21:H25"/>
    <mergeCell ref="J15:J19"/>
    <mergeCell ref="K15:K19"/>
    <mergeCell ref="J20:J24"/>
    <mergeCell ref="K20:K24"/>
    <mergeCell ref="L15:L19"/>
    <mergeCell ref="P15:P19"/>
    <mergeCell ref="Q15:Q19"/>
    <mergeCell ref="R15:R19"/>
    <mergeCell ref="P20:P24"/>
    <mergeCell ref="J40:J44"/>
    <mergeCell ref="K40:K44"/>
    <mergeCell ref="L40:L44"/>
    <mergeCell ref="P40:P44"/>
    <mergeCell ref="I40:I44"/>
    <mergeCell ref="O40:O44"/>
    <mergeCell ref="H35:H37"/>
    <mergeCell ref="I35:I39"/>
    <mergeCell ref="J35:J39"/>
    <mergeCell ref="K35:K39"/>
    <mergeCell ref="L35:L39"/>
    <mergeCell ref="P35:P39"/>
    <mergeCell ref="L45:L49"/>
    <mergeCell ref="P45:P49"/>
    <mergeCell ref="J50:J54"/>
    <mergeCell ref="K50:K54"/>
    <mergeCell ref="L50:L54"/>
    <mergeCell ref="P50:P54"/>
    <mergeCell ref="M45:M49"/>
    <mergeCell ref="O45:O49"/>
    <mergeCell ref="I50:I54"/>
    <mergeCell ref="I45:I49"/>
    <mergeCell ref="X50:X54"/>
    <mergeCell ref="Y50:Y54"/>
    <mergeCell ref="N35:N39"/>
    <mergeCell ref="Q35:Q39"/>
    <mergeCell ref="A45:A49"/>
    <mergeCell ref="B45:B49"/>
    <mergeCell ref="C45:C49"/>
    <mergeCell ref="D45:D49"/>
    <mergeCell ref="G45:G49"/>
    <mergeCell ref="R40:R44"/>
    <mergeCell ref="S40:S44"/>
    <mergeCell ref="T40:T44"/>
    <mergeCell ref="U40:U44"/>
    <mergeCell ref="V40:V44"/>
    <mergeCell ref="W40:W44"/>
    <mergeCell ref="X40:X44"/>
    <mergeCell ref="Y40:Y44"/>
    <mergeCell ref="R35:R39"/>
    <mergeCell ref="S35:S39"/>
    <mergeCell ref="R45:R49"/>
    <mergeCell ref="M50:M54"/>
    <mergeCell ref="O50:O54"/>
    <mergeCell ref="J45:J49"/>
    <mergeCell ref="K45:K49"/>
    <mergeCell ref="S45:S49"/>
    <mergeCell ref="N45:N49"/>
    <mergeCell ref="Q45:Q49"/>
    <mergeCell ref="R50:R54"/>
    <mergeCell ref="S50:S54"/>
    <mergeCell ref="T50:T54"/>
    <mergeCell ref="U50:U54"/>
    <mergeCell ref="V50:V54"/>
    <mergeCell ref="W50:W54"/>
    <mergeCell ref="T60:T64"/>
    <mergeCell ref="U60:U64"/>
    <mergeCell ref="V60:V64"/>
    <mergeCell ref="W60:W64"/>
    <mergeCell ref="X60:X64"/>
    <mergeCell ref="Y60:Y64"/>
    <mergeCell ref="A55:A59"/>
    <mergeCell ref="B55:B59"/>
    <mergeCell ref="C55:C59"/>
    <mergeCell ref="D55:D59"/>
    <mergeCell ref="G55:G59"/>
    <mergeCell ref="M55:M59"/>
    <mergeCell ref="O55:O59"/>
    <mergeCell ref="M60:M64"/>
    <mergeCell ref="O60:O64"/>
    <mergeCell ref="J60:J64"/>
    <mergeCell ref="K60:K64"/>
    <mergeCell ref="L60:L64"/>
    <mergeCell ref="P60:P64"/>
    <mergeCell ref="J55:J59"/>
    <mergeCell ref="K55:K59"/>
    <mergeCell ref="I55:I59"/>
    <mergeCell ref="I60:I64"/>
    <mergeCell ref="L55:L59"/>
    <mergeCell ref="A60:A64"/>
    <mergeCell ref="B60:B64"/>
    <mergeCell ref="C60:C64"/>
    <mergeCell ref="D60:D64"/>
    <mergeCell ref="G60:G64"/>
    <mergeCell ref="N60:N64"/>
    <mergeCell ref="Q60:Q64"/>
    <mergeCell ref="R60:R64"/>
    <mergeCell ref="S60:S64"/>
    <mergeCell ref="U15:U19"/>
    <mergeCell ref="V15:V19"/>
    <mergeCell ref="W15:W19"/>
    <mergeCell ref="X15:X19"/>
    <mergeCell ref="Y15:Y19"/>
    <mergeCell ref="H12:L12"/>
    <mergeCell ref="A13:A14"/>
    <mergeCell ref="B13:B14"/>
    <mergeCell ref="C13:C14"/>
    <mergeCell ref="D13:D14"/>
    <mergeCell ref="E13:E14"/>
    <mergeCell ref="F13:F14"/>
    <mergeCell ref="G13:G14"/>
    <mergeCell ref="H13:H14"/>
    <mergeCell ref="I13:I14"/>
    <mergeCell ref="J13:J14"/>
    <mergeCell ref="K13:K14"/>
    <mergeCell ref="L13:L14"/>
    <mergeCell ref="A1:B7"/>
    <mergeCell ref="C1:G3"/>
    <mergeCell ref="H1:K1"/>
    <mergeCell ref="L1:R1"/>
    <mergeCell ref="L2:R2"/>
    <mergeCell ref="C4:G7"/>
    <mergeCell ref="A15:A19"/>
    <mergeCell ref="B15:B19"/>
    <mergeCell ref="C15:C19"/>
    <mergeCell ref="D15:D19"/>
    <mergeCell ref="G15:G19"/>
    <mergeCell ref="H3:K3"/>
    <mergeCell ref="L3:R3"/>
    <mergeCell ref="H2:K2"/>
    <mergeCell ref="H4:K4"/>
    <mergeCell ref="L4:R4"/>
    <mergeCell ref="H5:K5"/>
    <mergeCell ref="L5:R5"/>
    <mergeCell ref="H6:K6"/>
    <mergeCell ref="L6:R6"/>
    <mergeCell ref="U20:U24"/>
    <mergeCell ref="V20:V24"/>
    <mergeCell ref="W20:W24"/>
    <mergeCell ref="X20:X24"/>
    <mergeCell ref="Y20:Y24"/>
    <mergeCell ref="R25:R29"/>
    <mergeCell ref="I25:I29"/>
    <mergeCell ref="J25:J29"/>
    <mergeCell ref="K25:K29"/>
    <mergeCell ref="L25:L29"/>
    <mergeCell ref="P25:P29"/>
    <mergeCell ref="Q25:Q29"/>
    <mergeCell ref="N25:N29"/>
    <mergeCell ref="S25:S29"/>
    <mergeCell ref="T25:T29"/>
    <mergeCell ref="U25:U29"/>
    <mergeCell ref="V25:V29"/>
    <mergeCell ref="W25:W29"/>
    <mergeCell ref="X25:X29"/>
    <mergeCell ref="Y25:Y29"/>
    <mergeCell ref="Q20:Q24"/>
    <mergeCell ref="A20:A24"/>
    <mergeCell ref="B20:B24"/>
    <mergeCell ref="C20:C24"/>
    <mergeCell ref="D20:D24"/>
    <mergeCell ref="G20:G24"/>
    <mergeCell ref="T35:T39"/>
    <mergeCell ref="U35:U39"/>
    <mergeCell ref="V35:V39"/>
    <mergeCell ref="N30:N34"/>
    <mergeCell ref="Q30:Q34"/>
    <mergeCell ref="A30:A34"/>
    <mergeCell ref="B30:B34"/>
    <mergeCell ref="C30:C34"/>
    <mergeCell ref="D30:D34"/>
    <mergeCell ref="G30:G34"/>
    <mergeCell ref="A25:A29"/>
    <mergeCell ref="B25:B29"/>
    <mergeCell ref="C25:C29"/>
    <mergeCell ref="D25:D29"/>
    <mergeCell ref="G25:G29"/>
    <mergeCell ref="R20:R24"/>
    <mergeCell ref="S20:S24"/>
    <mergeCell ref="T20:T24"/>
    <mergeCell ref="R30:R34"/>
    <mergeCell ref="S30:S34"/>
    <mergeCell ref="T30:T34"/>
    <mergeCell ref="U30:U34"/>
    <mergeCell ref="V30:V34"/>
    <mergeCell ref="W30:W34"/>
    <mergeCell ref="X30:X34"/>
    <mergeCell ref="Y30:Y34"/>
    <mergeCell ref="N40:N44"/>
    <mergeCell ref="Q40:Q44"/>
    <mergeCell ref="W35:W39"/>
    <mergeCell ref="X35:X39"/>
    <mergeCell ref="Y35:Y39"/>
    <mergeCell ref="Y55:Y59"/>
    <mergeCell ref="T45:T49"/>
    <mergeCell ref="U45:U49"/>
    <mergeCell ref="V45:V49"/>
    <mergeCell ref="W45:W49"/>
    <mergeCell ref="X45:X49"/>
    <mergeCell ref="Y45:Y49"/>
    <mergeCell ref="A35:A39"/>
    <mergeCell ref="B35:B39"/>
    <mergeCell ref="C35:C39"/>
    <mergeCell ref="D35:D39"/>
    <mergeCell ref="G35:G39"/>
    <mergeCell ref="A40:A44"/>
    <mergeCell ref="B40:B44"/>
    <mergeCell ref="C40:C44"/>
    <mergeCell ref="D40:D44"/>
    <mergeCell ref="G40:G44"/>
    <mergeCell ref="N50:N54"/>
    <mergeCell ref="Q50:Q54"/>
    <mergeCell ref="A50:A54"/>
    <mergeCell ref="B50:B54"/>
    <mergeCell ref="C50:C54"/>
    <mergeCell ref="D50:D54"/>
    <mergeCell ref="G50:G54"/>
    <mergeCell ref="R55:R59"/>
    <mergeCell ref="S55:S59"/>
    <mergeCell ref="N55:N59"/>
    <mergeCell ref="Q55:Q59"/>
    <mergeCell ref="T55:T59"/>
    <mergeCell ref="U55:U59"/>
    <mergeCell ref="V55:V59"/>
    <mergeCell ref="W55:W59"/>
    <mergeCell ref="X55:X59"/>
    <mergeCell ref="P55:P59"/>
    <mergeCell ref="M20:M24"/>
    <mergeCell ref="O20:O24"/>
    <mergeCell ref="M25:M29"/>
    <mergeCell ref="O25:O29"/>
    <mergeCell ref="M30:M34"/>
    <mergeCell ref="O30:O34"/>
    <mergeCell ref="M35:M39"/>
    <mergeCell ref="O35:O39"/>
    <mergeCell ref="M40:M44"/>
    <mergeCell ref="N20:N24"/>
    <mergeCell ref="A8:R11"/>
    <mergeCell ref="M12:R12"/>
    <mergeCell ref="M13:N13"/>
    <mergeCell ref="O13:P13"/>
    <mergeCell ref="Q13:R13"/>
    <mergeCell ref="S13:T13"/>
    <mergeCell ref="S15:S19"/>
    <mergeCell ref="M15:M19"/>
    <mergeCell ref="O15:O19"/>
    <mergeCell ref="N15:N19"/>
    <mergeCell ref="T15:T19"/>
  </mergeCells>
  <pageMargins left="0.7" right="0.7" top="0.75" bottom="0.75" header="0"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021A9-70F4-43B5-9EFE-C0A367F9D7FC}">
  <dimension ref="A1:L35"/>
  <sheetViews>
    <sheetView workbookViewId="0">
      <selection activeCell="C15" sqref="B15:C15"/>
    </sheetView>
  </sheetViews>
  <sheetFormatPr baseColWidth="10" defaultRowHeight="12.75" x14ac:dyDescent="0.2"/>
  <cols>
    <col min="1" max="1" width="11" style="91"/>
    <col min="2" max="2" width="19.5" style="91" customWidth="1"/>
    <col min="3" max="3" width="24.125" style="91" customWidth="1"/>
    <col min="4" max="4" width="12.25" style="91" customWidth="1"/>
    <col min="5" max="6" width="11" style="91"/>
    <col min="7" max="7" width="22.75" style="91" customWidth="1"/>
    <col min="8" max="16384" width="11" style="91"/>
  </cols>
  <sheetData>
    <row r="1" spans="1:7" ht="38.25" x14ac:dyDescent="0.2">
      <c r="A1" s="90" t="s">
        <v>337</v>
      </c>
      <c r="B1" s="90" t="s">
        <v>338</v>
      </c>
      <c r="C1" s="245" t="s">
        <v>339</v>
      </c>
      <c r="D1" s="245"/>
      <c r="E1" s="245"/>
      <c r="F1" s="245"/>
      <c r="G1" s="245"/>
    </row>
    <row r="2" spans="1:7" x14ac:dyDescent="0.2">
      <c r="A2" s="246" t="s">
        <v>383</v>
      </c>
      <c r="B2" s="92" t="s">
        <v>340</v>
      </c>
      <c r="C2" s="93" t="s">
        <v>341</v>
      </c>
      <c r="D2" s="247" t="s">
        <v>342</v>
      </c>
      <c r="E2" s="247"/>
      <c r="F2" s="247"/>
      <c r="G2" s="247"/>
    </row>
    <row r="3" spans="1:7" x14ac:dyDescent="0.2">
      <c r="A3" s="246"/>
      <c r="B3" s="92" t="s">
        <v>317</v>
      </c>
      <c r="C3" s="94" t="s">
        <v>343</v>
      </c>
      <c r="D3" s="248" t="s">
        <v>344</v>
      </c>
      <c r="E3" s="248"/>
      <c r="F3" s="248"/>
      <c r="G3" s="248"/>
    </row>
    <row r="4" spans="1:7" x14ac:dyDescent="0.2">
      <c r="A4" s="246"/>
      <c r="B4" s="92" t="s">
        <v>136</v>
      </c>
      <c r="C4" s="94" t="s">
        <v>345</v>
      </c>
      <c r="D4" s="248" t="s">
        <v>346</v>
      </c>
      <c r="E4" s="248"/>
      <c r="F4" s="248"/>
      <c r="G4" s="248"/>
    </row>
    <row r="5" spans="1:7" x14ac:dyDescent="0.2">
      <c r="A5" s="246" t="s">
        <v>384</v>
      </c>
      <c r="B5" s="92" t="s">
        <v>340</v>
      </c>
      <c r="C5" s="93">
        <v>10</v>
      </c>
      <c r="D5" s="248" t="s">
        <v>347</v>
      </c>
      <c r="E5" s="248"/>
      <c r="F5" s="248"/>
      <c r="G5" s="248"/>
    </row>
    <row r="6" spans="1:7" x14ac:dyDescent="0.2">
      <c r="A6" s="246"/>
      <c r="B6" s="92" t="s">
        <v>317</v>
      </c>
      <c r="C6" s="94">
        <v>5</v>
      </c>
      <c r="D6" s="248" t="s">
        <v>348</v>
      </c>
      <c r="E6" s="248"/>
      <c r="F6" s="248"/>
      <c r="G6" s="248"/>
    </row>
    <row r="7" spans="1:7" x14ac:dyDescent="0.2">
      <c r="A7" s="246"/>
      <c r="B7" s="92" t="s">
        <v>136</v>
      </c>
      <c r="C7" s="94">
        <v>0</v>
      </c>
      <c r="D7" s="248" t="s">
        <v>349</v>
      </c>
      <c r="E7" s="248"/>
      <c r="F7" s="248"/>
      <c r="G7" s="248"/>
    </row>
    <row r="8" spans="1:7" ht="32.25" customHeight="1" x14ac:dyDescent="0.2">
      <c r="A8" s="242" t="s">
        <v>385</v>
      </c>
      <c r="B8" s="92" t="s">
        <v>340</v>
      </c>
      <c r="C8" s="93">
        <v>100</v>
      </c>
      <c r="D8" s="243" t="s">
        <v>350</v>
      </c>
      <c r="E8" s="243"/>
      <c r="F8" s="243"/>
      <c r="G8" s="243"/>
    </row>
    <row r="9" spans="1:7" ht="28.5" customHeight="1" x14ac:dyDescent="0.2">
      <c r="A9" s="242"/>
      <c r="B9" s="92" t="s">
        <v>317</v>
      </c>
      <c r="C9" s="94">
        <v>50</v>
      </c>
      <c r="D9" s="243" t="s">
        <v>351</v>
      </c>
      <c r="E9" s="243"/>
      <c r="F9" s="243"/>
      <c r="G9" s="243"/>
    </row>
    <row r="10" spans="1:7" ht="22.5" customHeight="1" x14ac:dyDescent="0.2">
      <c r="A10" s="242"/>
      <c r="B10" s="92" t="s">
        <v>136</v>
      </c>
      <c r="C10" s="94">
        <v>0</v>
      </c>
      <c r="D10" s="243" t="s">
        <v>352</v>
      </c>
      <c r="E10" s="243"/>
      <c r="F10" s="243"/>
      <c r="G10" s="243"/>
    </row>
    <row r="11" spans="1:7" ht="12.75" customHeight="1" x14ac:dyDescent="0.2">
      <c r="A11" s="225" t="s">
        <v>381</v>
      </c>
      <c r="B11" s="225"/>
      <c r="C11" s="225"/>
      <c r="D11" s="225"/>
      <c r="E11" s="225"/>
      <c r="F11" s="225"/>
      <c r="G11" s="225"/>
    </row>
    <row r="12" spans="1:7" x14ac:dyDescent="0.2">
      <c r="A12" s="95"/>
      <c r="B12" s="95"/>
      <c r="C12" s="95"/>
      <c r="D12" s="95"/>
      <c r="E12" s="95"/>
      <c r="F12" s="95"/>
      <c r="G12" s="95"/>
    </row>
    <row r="13" spans="1:7" ht="35.25" customHeight="1" x14ac:dyDescent="0.2">
      <c r="A13" s="244" t="s">
        <v>353</v>
      </c>
      <c r="B13" s="244" t="s">
        <v>354</v>
      </c>
      <c r="C13" s="244" t="s">
        <v>355</v>
      </c>
      <c r="D13" s="244" t="s">
        <v>356</v>
      </c>
      <c r="E13" s="95"/>
      <c r="F13" s="95"/>
      <c r="G13" s="95"/>
    </row>
    <row r="14" spans="1:7" ht="38.25" customHeight="1" x14ac:dyDescent="0.2">
      <c r="A14" s="244"/>
      <c r="B14" s="244"/>
      <c r="C14" s="244"/>
      <c r="D14" s="244"/>
      <c r="E14" s="95"/>
      <c r="F14" s="95"/>
      <c r="G14" s="95"/>
    </row>
    <row r="15" spans="1:7" ht="25.5" x14ac:dyDescent="0.2">
      <c r="A15" s="238" t="s">
        <v>357</v>
      </c>
      <c r="B15" s="97" t="s">
        <v>358</v>
      </c>
      <c r="C15" s="96" t="s">
        <v>359</v>
      </c>
      <c r="D15" s="98" t="s">
        <v>112</v>
      </c>
      <c r="E15" s="95"/>
      <c r="F15" s="95"/>
      <c r="G15" s="95"/>
    </row>
    <row r="16" spans="1:7" ht="25.5" x14ac:dyDescent="0.2">
      <c r="A16" s="239"/>
      <c r="B16" s="97" t="s">
        <v>360</v>
      </c>
      <c r="C16" s="96" t="s">
        <v>361</v>
      </c>
      <c r="D16" s="98" t="s">
        <v>362</v>
      </c>
      <c r="E16" s="95"/>
      <c r="F16" s="95"/>
      <c r="G16" s="95"/>
    </row>
    <row r="17" spans="1:12" x14ac:dyDescent="0.2">
      <c r="A17" s="240"/>
      <c r="B17" s="97" t="s">
        <v>363</v>
      </c>
      <c r="C17" s="96" t="s">
        <v>364</v>
      </c>
      <c r="D17" s="98" t="s">
        <v>362</v>
      </c>
      <c r="E17" s="95"/>
      <c r="F17" s="95"/>
      <c r="G17" s="95"/>
    </row>
    <row r="18" spans="1:12" ht="25.5" x14ac:dyDescent="0.2">
      <c r="A18" s="238" t="s">
        <v>365</v>
      </c>
      <c r="B18" s="97" t="s">
        <v>358</v>
      </c>
      <c r="C18" s="96" t="s">
        <v>366</v>
      </c>
      <c r="D18" s="98" t="s">
        <v>362</v>
      </c>
      <c r="E18" s="95"/>
      <c r="F18" s="95"/>
      <c r="G18" s="95"/>
    </row>
    <row r="19" spans="1:12" ht="25.5" x14ac:dyDescent="0.2">
      <c r="A19" s="239"/>
      <c r="B19" s="97" t="s">
        <v>360</v>
      </c>
      <c r="C19" s="97" t="s">
        <v>367</v>
      </c>
      <c r="D19" s="98" t="s">
        <v>362</v>
      </c>
      <c r="E19" s="95"/>
      <c r="F19" s="95"/>
      <c r="G19" s="95"/>
    </row>
    <row r="20" spans="1:12" x14ac:dyDescent="0.2">
      <c r="A20" s="240"/>
      <c r="B20" s="97" t="s">
        <v>363</v>
      </c>
      <c r="C20" s="97" t="s">
        <v>368</v>
      </c>
      <c r="D20" s="98" t="s">
        <v>362</v>
      </c>
      <c r="E20" s="95"/>
      <c r="F20" s="95"/>
      <c r="G20" s="95"/>
    </row>
    <row r="21" spans="1:12" ht="25.5" x14ac:dyDescent="0.2">
      <c r="A21" s="238" t="s">
        <v>369</v>
      </c>
      <c r="B21" s="97" t="s">
        <v>358</v>
      </c>
      <c r="C21" s="97" t="s">
        <v>370</v>
      </c>
      <c r="D21" s="98" t="s">
        <v>362</v>
      </c>
      <c r="E21" s="95"/>
      <c r="F21" s="95"/>
      <c r="G21" s="95"/>
    </row>
    <row r="22" spans="1:12" ht="25.5" x14ac:dyDescent="0.2">
      <c r="A22" s="239"/>
      <c r="B22" s="97" t="s">
        <v>360</v>
      </c>
      <c r="C22" s="97" t="s">
        <v>371</v>
      </c>
      <c r="D22" s="98" t="s">
        <v>362</v>
      </c>
      <c r="E22" s="95"/>
      <c r="F22" s="95"/>
      <c r="G22" s="95"/>
    </row>
    <row r="23" spans="1:12" x14ac:dyDescent="0.2">
      <c r="A23" s="240"/>
      <c r="B23" s="97" t="s">
        <v>363</v>
      </c>
      <c r="C23" s="97" t="s">
        <v>372</v>
      </c>
      <c r="D23" s="98" t="s">
        <v>362</v>
      </c>
      <c r="E23" s="95"/>
      <c r="F23" s="95"/>
      <c r="G23" s="95"/>
    </row>
    <row r="24" spans="1:12" ht="24" customHeight="1" x14ac:dyDescent="0.2">
      <c r="A24" s="241" t="s">
        <v>382</v>
      </c>
      <c r="B24" s="241"/>
      <c r="C24" s="241"/>
      <c r="D24" s="241"/>
      <c r="E24" s="95"/>
      <c r="F24" s="95"/>
      <c r="G24" s="95"/>
    </row>
    <row r="25" spans="1:12" ht="13.5" thickBot="1" x14ac:dyDescent="0.25">
      <c r="A25" s="95"/>
      <c r="B25" s="95"/>
      <c r="C25" s="95"/>
      <c r="D25" s="95"/>
      <c r="E25" s="95"/>
      <c r="F25" s="95"/>
      <c r="G25" s="95"/>
    </row>
    <row r="26" spans="1:12" ht="39.75" customHeight="1" thickTop="1" thickBot="1" x14ac:dyDescent="0.3">
      <c r="A26" s="232" t="s">
        <v>386</v>
      </c>
      <c r="B26" s="233"/>
      <c r="C26" s="233"/>
      <c r="D26" s="233"/>
      <c r="E26" s="233"/>
      <c r="F26" s="233"/>
      <c r="G26" s="233"/>
      <c r="H26" s="233"/>
      <c r="I26" s="233"/>
      <c r="J26" s="233"/>
      <c r="K26" s="233"/>
      <c r="L26" s="234"/>
    </row>
    <row r="27" spans="1:12" ht="14.25" thickTop="1" thickBot="1" x14ac:dyDescent="0.25">
      <c r="A27" s="235" t="s">
        <v>373</v>
      </c>
      <c r="B27" s="236"/>
      <c r="C27" s="236"/>
      <c r="D27" s="236"/>
      <c r="E27" s="236"/>
      <c r="F27" s="236"/>
      <c r="G27" s="236"/>
      <c r="H27" s="236"/>
      <c r="I27" s="236"/>
      <c r="J27" s="236"/>
      <c r="K27" s="236"/>
      <c r="L27" s="237"/>
    </row>
    <row r="28" spans="1:12" ht="29.25" customHeight="1" thickBot="1" x14ac:dyDescent="0.25">
      <c r="A28" s="226" t="s">
        <v>374</v>
      </c>
      <c r="B28" s="227"/>
      <c r="C28" s="227"/>
      <c r="D28" s="227"/>
      <c r="E28" s="227"/>
      <c r="F28" s="227"/>
      <c r="G28" s="227"/>
      <c r="H28" s="227"/>
      <c r="I28" s="227"/>
      <c r="J28" s="227"/>
      <c r="K28" s="227"/>
      <c r="L28" s="228"/>
    </row>
    <row r="29" spans="1:12" ht="29.25" customHeight="1" thickBot="1" x14ac:dyDescent="0.25">
      <c r="A29" s="229" t="s">
        <v>375</v>
      </c>
      <c r="B29" s="230"/>
      <c r="C29" s="230"/>
      <c r="D29" s="230"/>
      <c r="E29" s="230"/>
      <c r="F29" s="230"/>
      <c r="G29" s="230"/>
      <c r="H29" s="230"/>
      <c r="I29" s="230"/>
      <c r="J29" s="230"/>
      <c r="K29" s="230"/>
      <c r="L29" s="231"/>
    </row>
    <row r="30" spans="1:12" ht="29.25" customHeight="1" thickBot="1" x14ac:dyDescent="0.25">
      <c r="A30" s="226" t="s">
        <v>376</v>
      </c>
      <c r="B30" s="227"/>
      <c r="C30" s="227"/>
      <c r="D30" s="227"/>
      <c r="E30" s="227"/>
      <c r="F30" s="227"/>
      <c r="G30" s="227"/>
      <c r="H30" s="227"/>
      <c r="I30" s="227"/>
      <c r="J30" s="227"/>
      <c r="K30" s="227"/>
      <c r="L30" s="228"/>
    </row>
    <row r="31" spans="1:12" ht="28.5" customHeight="1" thickBot="1" x14ac:dyDescent="0.25">
      <c r="A31" s="229" t="s">
        <v>377</v>
      </c>
      <c r="B31" s="230"/>
      <c r="C31" s="230"/>
      <c r="D31" s="230"/>
      <c r="E31" s="230"/>
      <c r="F31" s="230"/>
      <c r="G31" s="230"/>
      <c r="H31" s="230"/>
      <c r="I31" s="230"/>
      <c r="J31" s="230"/>
      <c r="K31" s="230"/>
      <c r="L31" s="231"/>
    </row>
    <row r="32" spans="1:12" ht="13.5" thickBot="1" x14ac:dyDescent="0.25">
      <c r="A32" s="226" t="s">
        <v>378</v>
      </c>
      <c r="B32" s="227"/>
      <c r="C32" s="227"/>
      <c r="D32" s="227"/>
      <c r="E32" s="227"/>
      <c r="F32" s="227"/>
      <c r="G32" s="227"/>
      <c r="H32" s="227"/>
      <c r="I32" s="227"/>
      <c r="J32" s="227"/>
      <c r="K32" s="227"/>
      <c r="L32" s="228"/>
    </row>
    <row r="33" spans="1:12" ht="13.5" thickBot="1" x14ac:dyDescent="0.25">
      <c r="A33" s="229" t="s">
        <v>379</v>
      </c>
      <c r="B33" s="230"/>
      <c r="C33" s="230"/>
      <c r="D33" s="230"/>
      <c r="E33" s="230"/>
      <c r="F33" s="230"/>
      <c r="G33" s="230"/>
      <c r="H33" s="230"/>
      <c r="I33" s="230"/>
      <c r="J33" s="230"/>
      <c r="K33" s="230"/>
      <c r="L33" s="231"/>
    </row>
    <row r="34" spans="1:12" ht="29.25" customHeight="1" thickBot="1" x14ac:dyDescent="0.25">
      <c r="A34" s="222" t="s">
        <v>380</v>
      </c>
      <c r="B34" s="223"/>
      <c r="C34" s="223"/>
      <c r="D34" s="223"/>
      <c r="E34" s="223"/>
      <c r="F34" s="223"/>
      <c r="G34" s="223"/>
      <c r="H34" s="223"/>
      <c r="I34" s="223"/>
      <c r="J34" s="223"/>
      <c r="K34" s="223"/>
      <c r="L34" s="224"/>
    </row>
    <row r="35" spans="1:12" ht="13.5" thickTop="1" x14ac:dyDescent="0.2"/>
  </sheetData>
  <mergeCells count="31">
    <mergeCell ref="A5:A7"/>
    <mergeCell ref="D5:G5"/>
    <mergeCell ref="D6:G6"/>
    <mergeCell ref="D7:G7"/>
    <mergeCell ref="C1:G1"/>
    <mergeCell ref="A2:A4"/>
    <mergeCell ref="D2:G2"/>
    <mergeCell ref="D3:G3"/>
    <mergeCell ref="D4:G4"/>
    <mergeCell ref="A8:A10"/>
    <mergeCell ref="D8:G8"/>
    <mergeCell ref="D9:G9"/>
    <mergeCell ref="D10:G10"/>
    <mergeCell ref="A13:A14"/>
    <mergeCell ref="B13:B14"/>
    <mergeCell ref="C13:C14"/>
    <mergeCell ref="D13:D14"/>
    <mergeCell ref="A34:L34"/>
    <mergeCell ref="A11:G11"/>
    <mergeCell ref="A28:L28"/>
    <mergeCell ref="A29:L29"/>
    <mergeCell ref="A30:L30"/>
    <mergeCell ref="A31:L31"/>
    <mergeCell ref="A32:L32"/>
    <mergeCell ref="A33:L33"/>
    <mergeCell ref="A26:L26"/>
    <mergeCell ref="A27:L27"/>
    <mergeCell ref="A15:A17"/>
    <mergeCell ref="A18:A20"/>
    <mergeCell ref="A21:A23"/>
    <mergeCell ref="A24:D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5ECF6-9118-4A45-AEB9-B76A0CB4DF83}">
  <dimension ref="A1:N14"/>
  <sheetViews>
    <sheetView topLeftCell="A7" workbookViewId="0">
      <selection activeCell="D13" sqref="D13"/>
    </sheetView>
  </sheetViews>
  <sheetFormatPr baseColWidth="10" defaultRowHeight="14.25" x14ac:dyDescent="0.2"/>
  <cols>
    <col min="3" max="3" width="11.625" bestFit="1" customWidth="1"/>
    <col min="4" max="4" width="10.25" customWidth="1"/>
    <col min="5" max="5" width="14" customWidth="1"/>
    <col min="6" max="6" width="14.5" customWidth="1"/>
    <col min="7" max="7" width="14.625" customWidth="1"/>
    <col min="10" max="10" width="19.375" bestFit="1" customWidth="1"/>
    <col min="11" max="11" width="18.5" bestFit="1" customWidth="1"/>
  </cols>
  <sheetData>
    <row r="1" spans="1:14" ht="37.5" customHeight="1" x14ac:dyDescent="0.25">
      <c r="C1" s="249" t="s">
        <v>396</v>
      </c>
      <c r="D1" s="249"/>
      <c r="E1" s="249"/>
      <c r="F1" s="249"/>
      <c r="G1" s="249"/>
    </row>
    <row r="2" spans="1:14" ht="18" customHeight="1" thickBot="1" x14ac:dyDescent="0.3">
      <c r="C2" s="251"/>
      <c r="D2" s="251"/>
      <c r="E2" s="251"/>
      <c r="F2" s="250" t="s">
        <v>401</v>
      </c>
      <c r="G2" s="250"/>
    </row>
    <row r="3" spans="1:14" ht="49.5" customHeight="1" thickBot="1" x14ac:dyDescent="0.25">
      <c r="A3" s="108" t="s">
        <v>417</v>
      </c>
      <c r="B3" s="109" t="s">
        <v>20</v>
      </c>
      <c r="C3" s="108" t="s">
        <v>418</v>
      </c>
      <c r="D3" s="108" t="s">
        <v>411</v>
      </c>
      <c r="E3" s="108" t="s">
        <v>402</v>
      </c>
      <c r="F3" s="110" t="s">
        <v>47</v>
      </c>
      <c r="G3" s="108" t="s">
        <v>68</v>
      </c>
    </row>
    <row r="4" spans="1:14" ht="36" customHeight="1" thickBot="1" x14ac:dyDescent="0.25">
      <c r="A4" s="111">
        <v>1</v>
      </c>
      <c r="B4" s="112" t="s">
        <v>397</v>
      </c>
      <c r="C4" s="142">
        <v>1</v>
      </c>
      <c r="D4" s="142">
        <v>2</v>
      </c>
      <c r="E4" s="113" t="s">
        <v>403</v>
      </c>
      <c r="F4" s="112" t="s">
        <v>409</v>
      </c>
      <c r="G4" s="113" t="s">
        <v>317</v>
      </c>
    </row>
    <row r="5" spans="1:14" ht="43.5" thickBot="1" x14ac:dyDescent="0.25">
      <c r="A5" s="114">
        <f>+A4+1</f>
        <v>2</v>
      </c>
      <c r="B5" s="115" t="s">
        <v>400</v>
      </c>
      <c r="C5" s="143">
        <v>1</v>
      </c>
      <c r="D5" s="143">
        <v>2</v>
      </c>
      <c r="E5" s="116" t="s">
        <v>404</v>
      </c>
      <c r="F5" s="115" t="s">
        <v>409</v>
      </c>
      <c r="G5" s="116" t="s">
        <v>317</v>
      </c>
    </row>
    <row r="6" spans="1:14" ht="43.5" thickBot="1" x14ac:dyDescent="0.25">
      <c r="A6" s="111">
        <f t="shared" ref="A6:A12" si="0">+A5+1</f>
        <v>3</v>
      </c>
      <c r="B6" s="112" t="s">
        <v>133</v>
      </c>
      <c r="C6" s="142">
        <v>1</v>
      </c>
      <c r="D6" s="142">
        <v>1</v>
      </c>
      <c r="E6" s="113" t="s">
        <v>405</v>
      </c>
      <c r="F6" s="112" t="s">
        <v>317</v>
      </c>
      <c r="G6" s="113" t="s">
        <v>317</v>
      </c>
    </row>
    <row r="7" spans="1:14" ht="29.25" thickBot="1" x14ac:dyDescent="0.25">
      <c r="A7" s="114">
        <f t="shared" si="0"/>
        <v>4</v>
      </c>
      <c r="B7" s="115" t="s">
        <v>398</v>
      </c>
      <c r="C7" s="143">
        <v>1</v>
      </c>
      <c r="D7" s="143">
        <v>2</v>
      </c>
      <c r="E7" s="116" t="s">
        <v>406</v>
      </c>
      <c r="F7" s="115" t="s">
        <v>409</v>
      </c>
      <c r="G7" s="116" t="s">
        <v>409</v>
      </c>
    </row>
    <row r="8" spans="1:14" ht="29.25" thickBot="1" x14ac:dyDescent="0.25">
      <c r="A8" s="111">
        <f t="shared" si="0"/>
        <v>5</v>
      </c>
      <c r="B8" s="112" t="s">
        <v>398</v>
      </c>
      <c r="C8" s="142">
        <v>1</v>
      </c>
      <c r="D8" s="142">
        <v>3</v>
      </c>
      <c r="E8" s="116" t="s">
        <v>406</v>
      </c>
      <c r="F8" s="115" t="s">
        <v>409</v>
      </c>
      <c r="G8" s="116" t="s">
        <v>409</v>
      </c>
    </row>
    <row r="9" spans="1:14" ht="43.5" thickBot="1" x14ac:dyDescent="0.25">
      <c r="A9" s="114">
        <f t="shared" si="0"/>
        <v>6</v>
      </c>
      <c r="B9" s="115" t="s">
        <v>229</v>
      </c>
      <c r="C9" s="143">
        <v>1</v>
      </c>
      <c r="D9" s="143">
        <v>1</v>
      </c>
      <c r="E9" s="116" t="s">
        <v>407</v>
      </c>
      <c r="F9" s="115" t="s">
        <v>317</v>
      </c>
      <c r="G9" s="116" t="s">
        <v>317</v>
      </c>
      <c r="I9" s="120" t="s">
        <v>412</v>
      </c>
      <c r="J9" s="121" t="s">
        <v>413</v>
      </c>
      <c r="K9" s="122" t="s">
        <v>414</v>
      </c>
      <c r="M9" s="138" t="s">
        <v>412</v>
      </c>
      <c r="N9" s="138" t="s">
        <v>414</v>
      </c>
    </row>
    <row r="10" spans="1:14" ht="43.5" thickBot="1" x14ac:dyDescent="0.25">
      <c r="A10" s="111">
        <f t="shared" si="0"/>
        <v>7</v>
      </c>
      <c r="B10" s="112" t="s">
        <v>103</v>
      </c>
      <c r="C10" s="142">
        <v>1</v>
      </c>
      <c r="D10" s="142">
        <v>1</v>
      </c>
      <c r="E10" s="113" t="s">
        <v>405</v>
      </c>
      <c r="F10" s="112" t="s">
        <v>317</v>
      </c>
      <c r="G10" s="113" t="s">
        <v>317</v>
      </c>
      <c r="I10" s="123" t="s">
        <v>415</v>
      </c>
      <c r="J10" s="124">
        <v>0</v>
      </c>
      <c r="K10" s="133">
        <v>0</v>
      </c>
      <c r="M10" s="139" t="s">
        <v>415</v>
      </c>
      <c r="N10" s="139">
        <v>0</v>
      </c>
    </row>
    <row r="11" spans="1:14" ht="43.5" thickBot="1" x14ac:dyDescent="0.25">
      <c r="A11" s="114">
        <f>+A10+1</f>
        <v>8</v>
      </c>
      <c r="B11" s="115" t="s">
        <v>399</v>
      </c>
      <c r="C11" s="143">
        <v>1</v>
      </c>
      <c r="D11" s="143">
        <v>1</v>
      </c>
      <c r="E11" s="116" t="s">
        <v>405</v>
      </c>
      <c r="F11" s="115" t="s">
        <v>317</v>
      </c>
      <c r="G11" s="116" t="s">
        <v>317</v>
      </c>
      <c r="I11" s="125" t="s">
        <v>317</v>
      </c>
      <c r="J11" s="126">
        <v>4</v>
      </c>
      <c r="K11" s="134">
        <v>6</v>
      </c>
      <c r="M11" s="139" t="s">
        <v>317</v>
      </c>
      <c r="N11" s="139">
        <v>6</v>
      </c>
    </row>
    <row r="12" spans="1:14" ht="43.5" thickBot="1" x14ac:dyDescent="0.25">
      <c r="A12" s="114">
        <f t="shared" si="0"/>
        <v>9</v>
      </c>
      <c r="B12" s="115" t="s">
        <v>270</v>
      </c>
      <c r="C12" s="143">
        <v>1</v>
      </c>
      <c r="D12" s="143">
        <v>1</v>
      </c>
      <c r="E12" s="116" t="s">
        <v>408</v>
      </c>
      <c r="F12" s="115" t="s">
        <v>410</v>
      </c>
      <c r="G12" s="116" t="s">
        <v>409</v>
      </c>
      <c r="I12" s="127" t="s">
        <v>416</v>
      </c>
      <c r="J12" s="128">
        <v>4</v>
      </c>
      <c r="K12" s="135">
        <v>4</v>
      </c>
      <c r="M12" s="139" t="s">
        <v>416</v>
      </c>
      <c r="N12" s="139">
        <v>4</v>
      </c>
    </row>
    <row r="13" spans="1:14" ht="43.5" thickBot="1" x14ac:dyDescent="0.25">
      <c r="A13" s="118">
        <f>+A12+1</f>
        <v>10</v>
      </c>
      <c r="B13" s="119" t="s">
        <v>270</v>
      </c>
      <c r="C13" s="142">
        <v>1</v>
      </c>
      <c r="D13" s="142">
        <v>1</v>
      </c>
      <c r="E13" s="117" t="s">
        <v>408</v>
      </c>
      <c r="F13" s="119" t="s">
        <v>410</v>
      </c>
      <c r="G13" s="117" t="s">
        <v>409</v>
      </c>
      <c r="I13" s="129" t="s">
        <v>410</v>
      </c>
      <c r="J13" s="130">
        <v>2</v>
      </c>
      <c r="K13" s="136">
        <v>0</v>
      </c>
      <c r="M13" s="139" t="s">
        <v>410</v>
      </c>
      <c r="N13" s="139">
        <v>0</v>
      </c>
    </row>
    <row r="14" spans="1:14" ht="15.75" thickBot="1" x14ac:dyDescent="0.3">
      <c r="A14" s="252" t="s">
        <v>57</v>
      </c>
      <c r="B14" s="253"/>
      <c r="C14" s="140">
        <f>SUM(C4:C13)</f>
        <v>10</v>
      </c>
      <c r="D14" s="141">
        <f>SUM(D4:D13)</f>
        <v>15</v>
      </c>
      <c r="I14" s="131"/>
      <c r="J14" s="132">
        <f>SUM(J10:J13)</f>
        <v>10</v>
      </c>
      <c r="K14" s="137">
        <f>SUM(K10:K13)</f>
        <v>10</v>
      </c>
    </row>
  </sheetData>
  <mergeCells count="4">
    <mergeCell ref="C1:G1"/>
    <mergeCell ref="F2:G2"/>
    <mergeCell ref="C2:E2"/>
    <mergeCell ref="A14:B1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88924-FD3D-42B1-8640-51999241281D}">
  <dimension ref="A1:CA109"/>
  <sheetViews>
    <sheetView zoomScale="40" zoomScaleNormal="40" workbookViewId="0">
      <pane ySplit="14" topLeftCell="A15" activePane="bottomLeft" state="frozen"/>
      <selection pane="bottomLeft" activeCell="AT13" sqref="AT13:AU14"/>
    </sheetView>
  </sheetViews>
  <sheetFormatPr baseColWidth="10" defaultColWidth="12.625" defaultRowHeight="15" customHeight="1" x14ac:dyDescent="0.2"/>
  <cols>
    <col min="1" max="1" width="6.25" customWidth="1"/>
    <col min="2" max="3" width="25" customWidth="1"/>
    <col min="4" max="8" width="28.125" customWidth="1"/>
    <col min="9" max="9" width="14" customWidth="1"/>
    <col min="10" max="14" width="12.875" customWidth="1"/>
    <col min="15" max="15" width="12.875" hidden="1" customWidth="1"/>
    <col min="16" max="16" width="12.875" customWidth="1"/>
    <col min="17" max="38" width="21.375" customWidth="1"/>
    <col min="39" max="39" width="15.625" customWidth="1"/>
    <col min="40" max="40" width="12.5" customWidth="1"/>
    <col min="41" max="42" width="20.875" customWidth="1"/>
    <col min="43" max="43" width="21.75" customWidth="1"/>
    <col min="44" max="45" width="38.375" customWidth="1"/>
    <col min="46" max="49" width="21.75" customWidth="1"/>
    <col min="50" max="50" width="24.25" customWidth="1"/>
    <col min="51" max="51" width="15.75" customWidth="1"/>
    <col min="52" max="52" width="12.5" customWidth="1"/>
    <col min="53" max="54" width="20.25" customWidth="1"/>
    <col min="55" max="55" width="24.375" customWidth="1"/>
    <col min="56" max="56" width="24.5" customWidth="1"/>
    <col min="57" max="57" width="16.875" customWidth="1"/>
    <col min="58" max="58" width="22.125" customWidth="1"/>
    <col min="59" max="60" width="10" customWidth="1"/>
    <col min="61" max="61" width="11.125" customWidth="1"/>
    <col min="62" max="62" width="26" customWidth="1"/>
    <col min="63" max="65" width="10" customWidth="1"/>
    <col min="66" max="67" width="13.125" customWidth="1"/>
    <col min="68" max="68" width="10" customWidth="1"/>
    <col min="69" max="69" width="11.375" customWidth="1"/>
    <col min="70" max="70" width="10" customWidth="1"/>
    <col min="71" max="71" width="12.625" customWidth="1"/>
    <col min="72" max="75" width="10" customWidth="1"/>
    <col min="76" max="76" width="14.625" customWidth="1"/>
    <col min="77" max="78" width="10" customWidth="1"/>
    <col min="79" max="79" width="24.375" customWidth="1"/>
  </cols>
  <sheetData>
    <row r="1" spans="1:79" ht="16.5" hidden="1" thickBot="1" x14ac:dyDescent="0.3">
      <c r="A1" s="189"/>
      <c r="B1" s="190"/>
      <c r="C1" s="195" t="s">
        <v>0</v>
      </c>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0"/>
      <c r="CA1" s="1" t="s">
        <v>1</v>
      </c>
    </row>
    <row r="2" spans="1:79" ht="16.5" hidden="1" thickBot="1" x14ac:dyDescent="0.3">
      <c r="A2" s="191"/>
      <c r="B2" s="192"/>
      <c r="C2" s="191"/>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2"/>
      <c r="CA2" s="2" t="s">
        <v>3</v>
      </c>
    </row>
    <row r="3" spans="1:79" ht="16.5" hidden="1" thickBot="1" x14ac:dyDescent="0.3">
      <c r="A3" s="191"/>
      <c r="B3" s="192"/>
      <c r="C3" s="193"/>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4"/>
      <c r="CA3" s="1" t="s">
        <v>4</v>
      </c>
    </row>
    <row r="4" spans="1:79" ht="16.5" hidden="1" thickBot="1" x14ac:dyDescent="0.3">
      <c r="A4" s="191"/>
      <c r="B4" s="192"/>
      <c r="C4" s="199" t="s">
        <v>6</v>
      </c>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0"/>
      <c r="CA4" s="2" t="s">
        <v>7</v>
      </c>
    </row>
    <row r="5" spans="1:79" ht="31.5" hidden="1" customHeight="1" x14ac:dyDescent="0.25">
      <c r="A5" s="191"/>
      <c r="B5" s="192"/>
      <c r="C5" s="191"/>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2"/>
      <c r="CA5" s="1" t="s">
        <v>9</v>
      </c>
    </row>
    <row r="6" spans="1:79" ht="33" hidden="1" customHeight="1" x14ac:dyDescent="0.25">
      <c r="A6" s="191"/>
      <c r="B6" s="192"/>
      <c r="C6" s="191"/>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197"/>
      <c r="BT6" s="197"/>
      <c r="BU6" s="197"/>
      <c r="BV6" s="197"/>
      <c r="BW6" s="197"/>
      <c r="BX6" s="197"/>
      <c r="BY6" s="197"/>
      <c r="BZ6" s="192"/>
      <c r="CA6" s="2" t="s">
        <v>11</v>
      </c>
    </row>
    <row r="7" spans="1:79" ht="30" hidden="1" customHeight="1" x14ac:dyDescent="0.25">
      <c r="A7" s="193"/>
      <c r="B7" s="194"/>
      <c r="C7" s="193"/>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4"/>
      <c r="CA7" s="1" t="s">
        <v>13</v>
      </c>
    </row>
    <row r="8" spans="1:79" s="81" customFormat="1" ht="30" customHeight="1" x14ac:dyDescent="0.5">
      <c r="A8" s="145" t="s">
        <v>333</v>
      </c>
      <c r="B8" s="145"/>
      <c r="C8" s="145"/>
      <c r="D8" s="145"/>
      <c r="E8" s="145"/>
      <c r="F8" s="145"/>
      <c r="G8" s="145"/>
      <c r="H8" s="145"/>
      <c r="I8" s="145"/>
      <c r="J8" s="145"/>
    </row>
    <row r="9" spans="1:79" s="81" customFormat="1" ht="67.5" customHeight="1" x14ac:dyDescent="0.5">
      <c r="A9" s="146"/>
      <c r="B9" s="146"/>
      <c r="C9" s="146"/>
      <c r="D9" s="146"/>
      <c r="E9" s="146"/>
      <c r="F9" s="146"/>
      <c r="G9" s="146"/>
      <c r="H9" s="146"/>
      <c r="I9" s="146"/>
      <c r="J9" s="146"/>
    </row>
    <row r="10" spans="1:79" s="81" customFormat="1" ht="30" customHeight="1" x14ac:dyDescent="0.5">
      <c r="A10" s="146"/>
      <c r="B10" s="146"/>
      <c r="C10" s="146"/>
      <c r="D10" s="146"/>
      <c r="E10" s="146"/>
      <c r="F10" s="146"/>
      <c r="G10" s="146"/>
      <c r="H10" s="146"/>
      <c r="I10" s="146"/>
      <c r="J10" s="146"/>
    </row>
    <row r="11" spans="1:79" s="81" customFormat="1" ht="40.5" customHeight="1" x14ac:dyDescent="0.5">
      <c r="A11" s="146"/>
      <c r="B11" s="146"/>
      <c r="C11" s="146"/>
      <c r="D11" s="146"/>
      <c r="E11" s="146"/>
      <c r="F11" s="146"/>
      <c r="G11" s="146"/>
      <c r="H11" s="146"/>
      <c r="I11" s="146"/>
      <c r="J11" s="146"/>
    </row>
    <row r="12" spans="1:79" ht="15.75" x14ac:dyDescent="0.25">
      <c r="A12" s="5"/>
      <c r="B12" s="5"/>
      <c r="C12" s="5"/>
      <c r="D12" s="5"/>
      <c r="E12" s="5"/>
      <c r="F12" s="5"/>
      <c r="G12" s="5"/>
      <c r="H12" s="5"/>
      <c r="I12" s="345" t="s">
        <v>15</v>
      </c>
      <c r="J12" s="346"/>
      <c r="K12" s="346"/>
      <c r="L12" s="346"/>
      <c r="M12" s="346"/>
      <c r="N12" s="347"/>
      <c r="O12" s="5"/>
      <c r="P12" s="5"/>
      <c r="Q12" s="348" t="s">
        <v>16</v>
      </c>
      <c r="R12" s="346"/>
      <c r="S12" s="346"/>
      <c r="T12" s="346"/>
      <c r="U12" s="346"/>
      <c r="V12" s="346"/>
      <c r="W12" s="346"/>
      <c r="X12" s="346"/>
      <c r="Y12" s="346"/>
      <c r="Z12" s="346"/>
      <c r="AA12" s="346"/>
      <c r="AB12" s="346"/>
      <c r="AC12" s="346"/>
      <c r="AD12" s="346"/>
      <c r="AE12" s="346"/>
      <c r="AF12" s="346"/>
      <c r="AG12" s="346"/>
      <c r="AH12" s="346"/>
      <c r="AI12" s="347"/>
      <c r="AJ12" s="5"/>
      <c r="AK12" s="5"/>
      <c r="AL12" s="5"/>
      <c r="AM12" s="348" t="s">
        <v>17</v>
      </c>
      <c r="AN12" s="346"/>
      <c r="AO12" s="346"/>
      <c r="AP12" s="347"/>
      <c r="AQ12" s="5"/>
      <c r="AR12" s="5"/>
      <c r="AS12" s="5"/>
      <c r="AT12" s="348" t="s">
        <v>18</v>
      </c>
      <c r="AU12" s="346"/>
      <c r="AV12" s="346"/>
      <c r="AW12" s="346"/>
      <c r="AX12" s="346"/>
      <c r="AY12" s="346"/>
      <c r="AZ12" s="346"/>
      <c r="BA12" s="346"/>
      <c r="BB12" s="346"/>
      <c r="BC12" s="346"/>
      <c r="BD12" s="346"/>
      <c r="BE12" s="346"/>
      <c r="BF12" s="346"/>
      <c r="BG12" s="346"/>
      <c r="BH12" s="346"/>
      <c r="BI12" s="346"/>
      <c r="BJ12" s="346"/>
      <c r="BK12" s="346"/>
      <c r="BL12" s="346"/>
      <c r="BM12" s="346"/>
      <c r="BN12" s="346"/>
      <c r="BO12" s="346"/>
      <c r="BP12" s="346"/>
      <c r="BQ12" s="346"/>
      <c r="BR12" s="347"/>
      <c r="BS12" s="349" t="s">
        <v>140</v>
      </c>
      <c r="BT12" s="346"/>
      <c r="BU12" s="346"/>
      <c r="BV12" s="347"/>
      <c r="BW12" s="3"/>
      <c r="BX12" s="3"/>
      <c r="BY12" s="3"/>
      <c r="BZ12" s="3"/>
      <c r="CA12" s="3"/>
    </row>
    <row r="13" spans="1:79" ht="15.75" customHeight="1" x14ac:dyDescent="0.2">
      <c r="A13" s="343" t="s">
        <v>19</v>
      </c>
      <c r="B13" s="343" t="s">
        <v>20</v>
      </c>
      <c r="C13" s="343" t="s">
        <v>21</v>
      </c>
      <c r="D13" s="343" t="s">
        <v>22</v>
      </c>
      <c r="E13" s="343" t="s">
        <v>23</v>
      </c>
      <c r="F13" s="343" t="s">
        <v>24</v>
      </c>
      <c r="G13" s="343" t="s">
        <v>25</v>
      </c>
      <c r="H13" s="344" t="s">
        <v>26</v>
      </c>
      <c r="I13" s="343" t="s">
        <v>27</v>
      </c>
      <c r="J13" s="343" t="s">
        <v>28</v>
      </c>
      <c r="K13" s="343" t="s">
        <v>29</v>
      </c>
      <c r="L13" s="343" t="s">
        <v>30</v>
      </c>
      <c r="M13" s="343" t="s">
        <v>31</v>
      </c>
      <c r="N13" s="343" t="s">
        <v>32</v>
      </c>
      <c r="O13" s="85"/>
      <c r="P13" s="343" t="s">
        <v>34</v>
      </c>
      <c r="Q13" s="344" t="s">
        <v>141</v>
      </c>
      <c r="R13" s="344" t="s">
        <v>142</v>
      </c>
      <c r="S13" s="344" t="s">
        <v>143</v>
      </c>
      <c r="T13" s="344" t="s">
        <v>144</v>
      </c>
      <c r="U13" s="344" t="s">
        <v>145</v>
      </c>
      <c r="V13" s="344" t="s">
        <v>146</v>
      </c>
      <c r="W13" s="344" t="s">
        <v>147</v>
      </c>
      <c r="X13" s="344" t="s">
        <v>148</v>
      </c>
      <c r="Y13" s="344" t="s">
        <v>149</v>
      </c>
      <c r="Z13" s="344" t="s">
        <v>150</v>
      </c>
      <c r="AA13" s="344" t="s">
        <v>151</v>
      </c>
      <c r="AB13" s="344" t="s">
        <v>152</v>
      </c>
      <c r="AC13" s="344" t="s">
        <v>153</v>
      </c>
      <c r="AD13" s="344" t="s">
        <v>154</v>
      </c>
      <c r="AE13" s="344" t="s">
        <v>155</v>
      </c>
      <c r="AF13" s="344" t="s">
        <v>156</v>
      </c>
      <c r="AG13" s="344" t="s">
        <v>157</v>
      </c>
      <c r="AH13" s="344" t="s">
        <v>158</v>
      </c>
      <c r="AI13" s="344" t="s">
        <v>159</v>
      </c>
      <c r="AJ13" s="344" t="s">
        <v>160</v>
      </c>
      <c r="AK13" s="344" t="s">
        <v>161</v>
      </c>
      <c r="AL13" s="344" t="s">
        <v>44</v>
      </c>
      <c r="AM13" s="343" t="s">
        <v>45</v>
      </c>
      <c r="AN13" s="343" t="s">
        <v>46</v>
      </c>
      <c r="AO13" s="343" t="s">
        <v>47</v>
      </c>
      <c r="AP13" s="343"/>
      <c r="AQ13" s="343" t="s">
        <v>48</v>
      </c>
      <c r="AR13" s="344" t="s">
        <v>49</v>
      </c>
      <c r="AS13" s="344" t="s">
        <v>50</v>
      </c>
      <c r="AT13" s="342" t="s">
        <v>51</v>
      </c>
      <c r="AU13" s="342"/>
      <c r="AV13" s="342" t="s">
        <v>52</v>
      </c>
      <c r="AW13" s="342"/>
      <c r="AX13" s="342" t="s">
        <v>53</v>
      </c>
      <c r="AY13" s="342"/>
      <c r="AZ13" s="342" t="s">
        <v>54</v>
      </c>
      <c r="BA13" s="342"/>
      <c r="BB13" s="342" t="s">
        <v>162</v>
      </c>
      <c r="BC13" s="342"/>
      <c r="BD13" s="342" t="s">
        <v>55</v>
      </c>
      <c r="BE13" s="342"/>
      <c r="BF13" s="342" t="s">
        <v>56</v>
      </c>
      <c r="BG13" s="342"/>
      <c r="BH13" s="342" t="s">
        <v>57</v>
      </c>
      <c r="BI13" s="342" t="s">
        <v>58</v>
      </c>
      <c r="BJ13" s="342" t="s">
        <v>59</v>
      </c>
      <c r="BK13" s="342" t="s">
        <v>60</v>
      </c>
      <c r="BL13" s="342" t="s">
        <v>61</v>
      </c>
      <c r="BM13" s="260" t="s">
        <v>62</v>
      </c>
      <c r="BN13" s="260" t="s">
        <v>63</v>
      </c>
      <c r="BO13" s="260" t="s">
        <v>64</v>
      </c>
      <c r="BP13" s="260" t="s">
        <v>65</v>
      </c>
      <c r="BQ13" s="260" t="s">
        <v>66</v>
      </c>
      <c r="BR13" s="260" t="s">
        <v>67</v>
      </c>
      <c r="BS13" s="258" t="s">
        <v>45</v>
      </c>
      <c r="BT13" s="258" t="s">
        <v>46</v>
      </c>
      <c r="BU13" s="254" t="s">
        <v>68</v>
      </c>
      <c r="BV13" s="255"/>
      <c r="BW13" s="258" t="s">
        <v>69</v>
      </c>
      <c r="BX13" s="258" t="s">
        <v>70</v>
      </c>
      <c r="BY13" s="258" t="s">
        <v>71</v>
      </c>
      <c r="BZ13" s="258" t="s">
        <v>72</v>
      </c>
      <c r="CA13" s="262" t="s">
        <v>73</v>
      </c>
    </row>
    <row r="14" spans="1:79" s="80" customFormat="1" ht="111.75" customHeight="1" x14ac:dyDescent="0.2">
      <c r="A14" s="343"/>
      <c r="B14" s="343"/>
      <c r="C14" s="343"/>
      <c r="D14" s="343"/>
      <c r="E14" s="343"/>
      <c r="F14" s="343"/>
      <c r="G14" s="343"/>
      <c r="H14" s="344"/>
      <c r="I14" s="343"/>
      <c r="J14" s="343"/>
      <c r="K14" s="343"/>
      <c r="L14" s="343"/>
      <c r="M14" s="343"/>
      <c r="N14" s="343"/>
      <c r="O14" s="86" t="s">
        <v>33</v>
      </c>
      <c r="P14" s="343"/>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3"/>
      <c r="AN14" s="343"/>
      <c r="AO14" s="343"/>
      <c r="AP14" s="343"/>
      <c r="AQ14" s="343"/>
      <c r="AR14" s="344"/>
      <c r="AS14" s="344"/>
      <c r="AT14" s="342"/>
      <c r="AU14" s="342"/>
      <c r="AV14" s="342"/>
      <c r="AW14" s="342"/>
      <c r="AX14" s="342"/>
      <c r="AY14" s="342"/>
      <c r="AZ14" s="342"/>
      <c r="BA14" s="342"/>
      <c r="BB14" s="342"/>
      <c r="BC14" s="342"/>
      <c r="BD14" s="342"/>
      <c r="BE14" s="342"/>
      <c r="BF14" s="342"/>
      <c r="BG14" s="342"/>
      <c r="BH14" s="342"/>
      <c r="BI14" s="342"/>
      <c r="BJ14" s="342"/>
      <c r="BK14" s="342"/>
      <c r="BL14" s="342"/>
      <c r="BM14" s="261"/>
      <c r="BN14" s="261"/>
      <c r="BO14" s="261"/>
      <c r="BP14" s="261"/>
      <c r="BQ14" s="261"/>
      <c r="BR14" s="261"/>
      <c r="BS14" s="259"/>
      <c r="BT14" s="259"/>
      <c r="BU14" s="256"/>
      <c r="BV14" s="257"/>
      <c r="BW14" s="259"/>
      <c r="BX14" s="259"/>
      <c r="BY14" s="259"/>
      <c r="BZ14" s="259"/>
      <c r="CA14" s="263"/>
    </row>
    <row r="15" spans="1:79" ht="303" customHeight="1" x14ac:dyDescent="0.2">
      <c r="A15" s="200">
        <v>1</v>
      </c>
      <c r="B15" s="200" t="s">
        <v>123</v>
      </c>
      <c r="C15" s="202" t="s">
        <v>124</v>
      </c>
      <c r="D15" s="203" t="s">
        <v>163</v>
      </c>
      <c r="E15" s="82" t="s">
        <v>164</v>
      </c>
      <c r="F15" s="83" t="s">
        <v>165</v>
      </c>
      <c r="G15" s="203" t="s">
        <v>166</v>
      </c>
      <c r="H15" s="341"/>
      <c r="I15" s="200">
        <v>4</v>
      </c>
      <c r="J15" s="200">
        <v>4</v>
      </c>
      <c r="K15" s="200">
        <v>4</v>
      </c>
      <c r="L15" s="200">
        <v>4</v>
      </c>
      <c r="M15" s="200"/>
      <c r="N15" s="200"/>
      <c r="O15" s="84">
        <f t="shared" ref="O15:O64" si="0">TRUNC(AVERAGE(I15:N15))</f>
        <v>4</v>
      </c>
      <c r="P15" s="339">
        <f>IF(H15="",O15,H15)</f>
        <v>4</v>
      </c>
      <c r="Q15" s="200" t="s">
        <v>167</v>
      </c>
      <c r="R15" s="200" t="s">
        <v>167</v>
      </c>
      <c r="S15" s="200" t="s">
        <v>97</v>
      </c>
      <c r="T15" s="200" t="s">
        <v>97</v>
      </c>
      <c r="U15" s="200" t="s">
        <v>97</v>
      </c>
      <c r="V15" s="200" t="s">
        <v>97</v>
      </c>
      <c r="W15" s="200" t="s">
        <v>97</v>
      </c>
      <c r="X15" s="200" t="s">
        <v>97</v>
      </c>
      <c r="Y15" s="200" t="s">
        <v>97</v>
      </c>
      <c r="Z15" s="200" t="s">
        <v>97</v>
      </c>
      <c r="AA15" s="200" t="s">
        <v>97</v>
      </c>
      <c r="AB15" s="200" t="s">
        <v>97</v>
      </c>
      <c r="AC15" s="200" t="s">
        <v>97</v>
      </c>
      <c r="AD15" s="200" t="s">
        <v>97</v>
      </c>
      <c r="AE15" s="200" t="s">
        <v>97</v>
      </c>
      <c r="AF15" s="200" t="s">
        <v>97</v>
      </c>
      <c r="AG15" s="200" t="s">
        <v>97</v>
      </c>
      <c r="AH15" s="200" t="s">
        <v>97</v>
      </c>
      <c r="AI15" s="200" t="s">
        <v>97</v>
      </c>
      <c r="AJ15" s="338">
        <f>COUNTIF(Q15:AI15,"SI")</f>
        <v>2</v>
      </c>
      <c r="AK15" s="338">
        <f>COUNTIF(Q15:AI15,"NO")</f>
        <v>17</v>
      </c>
      <c r="AL15" s="340" t="str">
        <f>IF(OR(AF15="SI",AJ15&gt;11),"CATASTRÓFICO",IF(AJ15&gt;5,"MAYOR",IF(AJ15&gt;0,"MODERADO","")))</f>
        <v>MODERADO</v>
      </c>
      <c r="AM15" s="339">
        <f>P15</f>
        <v>4</v>
      </c>
      <c r="AN15" s="340">
        <f>IF(AL15="MODERADO",3,IF(AL15="MAYOR",4,IF(AL15="CATASTRÓFICO",5,"")))</f>
        <v>3</v>
      </c>
      <c r="AO15" s="339">
        <f>AM15*AN15</f>
        <v>12</v>
      </c>
      <c r="AP15" s="200" t="str">
        <f>IF(OR(AN15=5,AO15=20,AO15=15,AO15=16,AND(AO15=12,AN15=4)),"Extremo",IF(OR(AO15=8,AO15=9,AND(AO15=4,AN15=4),AND(AO15=12,AN15=3),AND(AO15=10,AN15=2),AND(AO15=5,AN15=1)),"Alto",IF(OR(AO15=6,AND(AO15=4,AN15=1),AND(AO15=3,AN15=3)),"Moderado",IF(OR(AO15=1,AO15=2,AND(AO15=3,AN15=1),AND(AO15=4,AN15=2)),"Bajo"," "))))</f>
        <v>Alto</v>
      </c>
      <c r="AQ15" s="203" t="str">
        <f>IF(AP15="Bajo","Asumir",IF(AP15="Moderado","Reducir",IF(AP15="Alto","Reducir o Evitar o Transferir",IF(AP15="Extremo","Reducir o Evitar o Transferir"," "))))</f>
        <v>Reducir o Evitar o Transferir</v>
      </c>
      <c r="AR15" s="82" t="s">
        <v>168</v>
      </c>
      <c r="AS15" s="200" t="s">
        <v>169</v>
      </c>
      <c r="AT15" s="87" t="s">
        <v>88</v>
      </c>
      <c r="AU15" s="87">
        <f t="shared" ref="AU15:AU16" si="1">IF(AT15="Asignado",15,0)</f>
        <v>15</v>
      </c>
      <c r="AV15" s="87" t="s">
        <v>89</v>
      </c>
      <c r="AW15" s="87">
        <f t="shared" ref="AW15:AW16" si="2">IF(AV15="Adecuado",15,0)</f>
        <v>15</v>
      </c>
      <c r="AX15" s="87" t="s">
        <v>90</v>
      </c>
      <c r="AY15" s="87">
        <f t="shared" ref="AY15:AY16" si="3">IF(AX15="Oportuna",15,0)</f>
        <v>15</v>
      </c>
      <c r="AZ15" s="87" t="s">
        <v>91</v>
      </c>
      <c r="BA15" s="87">
        <f t="shared" ref="BA15:BA16" si="4">IF(AZ15="Prevenir",15,IF(AZ15="Detectar",10,0))</f>
        <v>15</v>
      </c>
      <c r="BB15" s="87" t="s">
        <v>92</v>
      </c>
      <c r="BC15" s="87">
        <f t="shared" ref="BC15:BC16" si="5">IF(BB15="Confiable",15,0)</f>
        <v>15</v>
      </c>
      <c r="BD15" s="83" t="s">
        <v>93</v>
      </c>
      <c r="BE15" s="87">
        <f t="shared" ref="BE15:BE16" si="6">IF(BD15="Se Investigan y resuelven oportunamente",15,0)</f>
        <v>15</v>
      </c>
      <c r="BF15" s="87" t="s">
        <v>94</v>
      </c>
      <c r="BG15" s="87">
        <f t="shared" ref="BG15:BG16" si="7">IF(BF15="Completa",10,IF(BF15="Incompleta",5,0))</f>
        <v>10</v>
      </c>
      <c r="BH15" s="87">
        <f t="shared" ref="BH15:BH16" si="8">AU15+AW15+AY15+BA15+BC15+BE15+BG15</f>
        <v>100</v>
      </c>
      <c r="BI15" s="87" t="str">
        <f t="shared" ref="BI15:BI16" si="9">IF(BH15&gt;95,"Fuerte",IF(BH15&gt;85,"Moderado",IF(BH15&gt;0,"Débil","")))</f>
        <v>Fuerte</v>
      </c>
      <c r="BJ15" s="83" t="s">
        <v>95</v>
      </c>
      <c r="BK15" s="87" t="str">
        <f t="shared" ref="BK15:BK16" si="10">IF(BJ15="Siempre de manera consistente por parte del responsable","Fuerte",IF(BJ15="Algunas veces por parte del responsable","Moderado",IF(BJ15="No se ejecuta por parte del responsable","Débil",)))</f>
        <v>Fuerte</v>
      </c>
      <c r="BL15" s="87" t="str">
        <f t="shared" ref="BL15:BL16" si="11">IF(OR(BI15="Débil",BK15="Débil"),"Débil", IF(OR(BI15="Moderado",BK15="Moderado"),"Moderado",IF(AND(BI15="Fuerte",BK15="Fuerte"),"Fuerte",)))</f>
        <v>Fuerte</v>
      </c>
      <c r="BM15" s="87">
        <f t="shared" ref="BM15:BM16" si="12">IF(BL15="Fuerte",100,IF(BL15="Moderado",50,IF(BL15="Débil",0,"")))</f>
        <v>100</v>
      </c>
      <c r="BN15" s="87" t="str">
        <f t="shared" ref="BN15:BN16" si="13">IF(AZ15="Prevenir","Probabilidad",IF(AZ15="Detectar","Impacto","No es un Control"))</f>
        <v>Probabilidad</v>
      </c>
      <c r="BO15" s="338">
        <f>AVERAGE(BM15:BM19)</f>
        <v>100</v>
      </c>
      <c r="BP15" s="338" t="str">
        <f>IF(BO15=100,"FUERTE",IF(BO15&gt;49,"MODERADO",IF(BO15&lt;50,"DÉBIL","")))</f>
        <v>FUERTE</v>
      </c>
      <c r="BQ15" s="338">
        <f>IF(AND(BP15="FUERTE",OR(BN15="Probabilidad",BN16="Probabilidad",BN17="Probabilidad", BN18="Probabilidad",BN19="Probabilidad")),2,IF(AND(BP15="MODERADO",OR(BN15="Probabilidad",BN16="Probabilidad",BN17="Probabilidad", BN18="Probabilidad",BN19="Probabilidad")),1,0))</f>
        <v>2</v>
      </c>
      <c r="BR15" s="338">
        <v>0</v>
      </c>
      <c r="BS15" s="339">
        <f t="shared" ref="BS15:BT15" si="14">AM15-BQ15</f>
        <v>2</v>
      </c>
      <c r="BT15" s="200">
        <f t="shared" si="14"/>
        <v>3</v>
      </c>
      <c r="BU15" s="200">
        <f>BS15*BT15</f>
        <v>6</v>
      </c>
      <c r="BV15" s="335" t="str">
        <f>IF(OR(BT15=5,BU15=20,BU15=15,BU15=16,AND(BU15=12,BT15=4)),"Extremo",IF(OR(BU15=8,BU15=9,AND(BU15=4,BT15=4),AND(BU15=12,BT15=3),AND(BU15=10,BT15=2),AND(BU15=5,BT15=1)),"Alto",IF(OR(BU15=6,AND(BU15=4,BT15=1),AND(BU15=3,BT15=3)),"Moderado",IF(OR(BU15=1,BU15=2,AND(BU15=3,BT15=3),AND(BU15=4,BT15=2)),"Bajo"," "))))</f>
        <v>Moderado</v>
      </c>
      <c r="BW15" s="203" t="s">
        <v>170</v>
      </c>
      <c r="BX15" s="203" t="s">
        <v>171</v>
      </c>
      <c r="BY15" s="203" t="s">
        <v>172</v>
      </c>
      <c r="BZ15" s="203" t="s">
        <v>173</v>
      </c>
      <c r="CA15" s="203" t="s">
        <v>174</v>
      </c>
    </row>
    <row r="16" spans="1:79" ht="277.5" customHeight="1" x14ac:dyDescent="0.2">
      <c r="A16" s="179"/>
      <c r="B16" s="179"/>
      <c r="C16" s="179"/>
      <c r="D16" s="179"/>
      <c r="E16" s="33" t="s">
        <v>177</v>
      </c>
      <c r="F16" s="31" t="s">
        <v>178</v>
      </c>
      <c r="G16" s="179"/>
      <c r="H16" s="179"/>
      <c r="I16" s="179"/>
      <c r="J16" s="179"/>
      <c r="K16" s="179"/>
      <c r="L16" s="179"/>
      <c r="M16" s="179"/>
      <c r="N16" s="179"/>
      <c r="O16" s="32" t="e">
        <f t="shared" si="0"/>
        <v>#DIV/0!</v>
      </c>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81" t="s">
        <v>179</v>
      </c>
      <c r="AS16" s="179"/>
      <c r="AT16" s="316" t="s">
        <v>88</v>
      </c>
      <c r="AU16" s="316">
        <f t="shared" si="1"/>
        <v>15</v>
      </c>
      <c r="AV16" s="316" t="s">
        <v>89</v>
      </c>
      <c r="AW16" s="316">
        <f t="shared" si="2"/>
        <v>15</v>
      </c>
      <c r="AX16" s="316" t="s">
        <v>90</v>
      </c>
      <c r="AY16" s="316">
        <f t="shared" si="3"/>
        <v>15</v>
      </c>
      <c r="AZ16" s="316" t="s">
        <v>91</v>
      </c>
      <c r="BA16" s="316">
        <f t="shared" si="4"/>
        <v>15</v>
      </c>
      <c r="BB16" s="316" t="s">
        <v>92</v>
      </c>
      <c r="BC16" s="316">
        <f t="shared" si="5"/>
        <v>15</v>
      </c>
      <c r="BD16" s="334" t="s">
        <v>93</v>
      </c>
      <c r="BE16" s="316">
        <f t="shared" si="6"/>
        <v>15</v>
      </c>
      <c r="BF16" s="316" t="s">
        <v>94</v>
      </c>
      <c r="BG16" s="316">
        <f t="shared" si="7"/>
        <v>10</v>
      </c>
      <c r="BH16" s="316">
        <f t="shared" si="8"/>
        <v>100</v>
      </c>
      <c r="BI16" s="316" t="str">
        <f t="shared" si="9"/>
        <v>Fuerte</v>
      </c>
      <c r="BJ16" s="334" t="s">
        <v>95</v>
      </c>
      <c r="BK16" s="316" t="str">
        <f t="shared" si="10"/>
        <v>Fuerte</v>
      </c>
      <c r="BL16" s="316" t="str">
        <f t="shared" si="11"/>
        <v>Fuerte</v>
      </c>
      <c r="BM16" s="316">
        <f t="shared" si="12"/>
        <v>100</v>
      </c>
      <c r="BN16" s="316" t="str">
        <f t="shared" si="13"/>
        <v>Probabilidad</v>
      </c>
      <c r="BO16" s="179"/>
      <c r="BP16" s="179"/>
      <c r="BQ16" s="179"/>
      <c r="BR16" s="179"/>
      <c r="BS16" s="179"/>
      <c r="BT16" s="179"/>
      <c r="BU16" s="179"/>
      <c r="BV16" s="336"/>
      <c r="BW16" s="179"/>
      <c r="BX16" s="179"/>
      <c r="BY16" s="179"/>
      <c r="BZ16" s="179"/>
      <c r="CA16" s="179"/>
    </row>
    <row r="17" spans="1:79" ht="15.75" x14ac:dyDescent="0.2">
      <c r="A17" s="179"/>
      <c r="B17" s="179"/>
      <c r="C17" s="179"/>
      <c r="D17" s="179"/>
      <c r="E17" s="33"/>
      <c r="F17" s="31"/>
      <c r="G17" s="179"/>
      <c r="H17" s="179"/>
      <c r="I17" s="179"/>
      <c r="J17" s="179"/>
      <c r="K17" s="179"/>
      <c r="L17" s="179"/>
      <c r="M17" s="179"/>
      <c r="N17" s="179"/>
      <c r="O17" s="32" t="e">
        <f t="shared" si="0"/>
        <v>#DIV/0!</v>
      </c>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179"/>
      <c r="BL17" s="179"/>
      <c r="BM17" s="179"/>
      <c r="BN17" s="179"/>
      <c r="BO17" s="179"/>
      <c r="BP17" s="179"/>
      <c r="BQ17" s="179"/>
      <c r="BR17" s="179"/>
      <c r="BS17" s="179"/>
      <c r="BT17" s="179"/>
      <c r="BU17" s="179"/>
      <c r="BV17" s="336"/>
      <c r="BW17" s="179"/>
      <c r="BX17" s="179"/>
      <c r="BY17" s="179"/>
      <c r="BZ17" s="179"/>
      <c r="CA17" s="179"/>
    </row>
    <row r="18" spans="1:79" ht="15.75" x14ac:dyDescent="0.2">
      <c r="A18" s="179"/>
      <c r="B18" s="179"/>
      <c r="C18" s="179"/>
      <c r="D18" s="179"/>
      <c r="E18" s="33"/>
      <c r="F18" s="31"/>
      <c r="G18" s="179"/>
      <c r="H18" s="179"/>
      <c r="I18" s="179"/>
      <c r="J18" s="179"/>
      <c r="K18" s="179"/>
      <c r="L18" s="179"/>
      <c r="M18" s="179"/>
      <c r="N18" s="179"/>
      <c r="O18" s="32" t="e">
        <f t="shared" si="0"/>
        <v>#DIV/0!</v>
      </c>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79"/>
      <c r="BR18" s="179"/>
      <c r="BS18" s="179"/>
      <c r="BT18" s="179"/>
      <c r="BU18" s="179"/>
      <c r="BV18" s="336"/>
      <c r="BW18" s="179"/>
      <c r="BX18" s="179"/>
      <c r="BY18" s="179"/>
      <c r="BZ18" s="179"/>
      <c r="CA18" s="179"/>
    </row>
    <row r="19" spans="1:79" ht="16.5" thickBot="1" x14ac:dyDescent="0.25">
      <c r="A19" s="180"/>
      <c r="B19" s="180"/>
      <c r="C19" s="180"/>
      <c r="D19" s="180"/>
      <c r="E19" s="33"/>
      <c r="F19" s="31"/>
      <c r="G19" s="180"/>
      <c r="H19" s="180"/>
      <c r="I19" s="180"/>
      <c r="J19" s="180"/>
      <c r="K19" s="180"/>
      <c r="L19" s="180"/>
      <c r="M19" s="180"/>
      <c r="N19" s="180"/>
      <c r="O19" s="32" t="e">
        <f t="shared" si="0"/>
        <v>#DIV/0!</v>
      </c>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337"/>
      <c r="BW19" s="180"/>
      <c r="BX19" s="180"/>
      <c r="BY19" s="180"/>
      <c r="BZ19" s="180"/>
      <c r="CA19" s="180"/>
    </row>
    <row r="20" spans="1:79" ht="160.5" customHeight="1" thickBot="1" x14ac:dyDescent="0.3">
      <c r="A20" s="165">
        <v>2</v>
      </c>
      <c r="B20" s="174" t="s">
        <v>127</v>
      </c>
      <c r="C20" s="171" t="s">
        <v>180</v>
      </c>
      <c r="D20" s="174" t="s">
        <v>181</v>
      </c>
      <c r="E20" s="34" t="s">
        <v>182</v>
      </c>
      <c r="F20" s="34" t="s">
        <v>183</v>
      </c>
      <c r="G20" s="174" t="s">
        <v>184</v>
      </c>
      <c r="H20" s="182"/>
      <c r="I20" s="168">
        <v>3</v>
      </c>
      <c r="J20" s="168">
        <v>5</v>
      </c>
      <c r="K20" s="168">
        <v>3</v>
      </c>
      <c r="L20" s="168">
        <v>3</v>
      </c>
      <c r="M20" s="168">
        <v>3</v>
      </c>
      <c r="N20" s="168">
        <v>3</v>
      </c>
      <c r="O20" s="28">
        <f t="shared" si="0"/>
        <v>3</v>
      </c>
      <c r="P20" s="333">
        <f>IF(H20="",O20,H20)</f>
        <v>3</v>
      </c>
      <c r="Q20" s="168" t="s">
        <v>97</v>
      </c>
      <c r="R20" s="168" t="s">
        <v>97</v>
      </c>
      <c r="S20" s="168" t="s">
        <v>97</v>
      </c>
      <c r="T20" s="168" t="s">
        <v>97</v>
      </c>
      <c r="U20" s="168" t="s">
        <v>167</v>
      </c>
      <c r="V20" s="168" t="s">
        <v>97</v>
      </c>
      <c r="W20" s="168" t="s">
        <v>97</v>
      </c>
      <c r="X20" s="168" t="s">
        <v>97</v>
      </c>
      <c r="Y20" s="168" t="s">
        <v>97</v>
      </c>
      <c r="Z20" s="168" t="s">
        <v>167</v>
      </c>
      <c r="AA20" s="168" t="s">
        <v>167</v>
      </c>
      <c r="AB20" s="168" t="s">
        <v>167</v>
      </c>
      <c r="AC20" s="168" t="s">
        <v>167</v>
      </c>
      <c r="AD20" s="168" t="s">
        <v>97</v>
      </c>
      <c r="AE20" s="168" t="s">
        <v>97</v>
      </c>
      <c r="AF20" s="168" t="s">
        <v>97</v>
      </c>
      <c r="AG20" s="168" t="s">
        <v>97</v>
      </c>
      <c r="AH20" s="168" t="s">
        <v>97</v>
      </c>
      <c r="AI20" s="329" t="s">
        <v>97</v>
      </c>
      <c r="AJ20" s="298">
        <f>COUNTIF(Q20:AI20,"SI")</f>
        <v>5</v>
      </c>
      <c r="AK20" s="298">
        <f>COUNTIF(Q20:AI20,"NO")</f>
        <v>14</v>
      </c>
      <c r="AL20" s="299" t="str">
        <f>IF(OR(AF20="SI",AJ20&gt;11),"CATASTRÓFICO",IF(AJ20&gt;5,"MAYOR",IF(AJ20&gt;0,"MODERADO","")))</f>
        <v>MODERADO</v>
      </c>
      <c r="AM20" s="332">
        <f>P20</f>
        <v>3</v>
      </c>
      <c r="AN20" s="299">
        <f>IF(AL20="MODERADO",3,IF(AL20="MAYOR",4,IF(AL20="CATASTRÓFICO",5,"")))</f>
        <v>3</v>
      </c>
      <c r="AO20" s="324">
        <f>AM20*AN20</f>
        <v>9</v>
      </c>
      <c r="AP20" s="168" t="str">
        <f>IF(OR(AN20=5,AO20=20,AO20=15,AO20=16,AND(AO20=12,AN20=4)),"Extremo",IF(OR(AO20=8,AO20=9,AND(AO20=4,AN20=4),AND(AO20=12,AN20=3),AND(AO20=10,AN20=2),AND(AO20=5,AN20=1)),"Alto",IF(OR(AO20=6,AND(AO20=4,AN20=1),AND(AO20=3,AN20=3)),"Moderado",IF(OR(AO20=1,AO20=2,AND(AO20=3,AN20=1),AND(AO20=4,AN20=2)),"Bajo"," "))))</f>
        <v>Alto</v>
      </c>
      <c r="AQ20" s="325" t="str">
        <f>IF(AP20="Bajo","Asumir",IF(AP20="Moderado","Reducir",IF(AP20="Alto","Reducir o Evitar o Transferir",IF(AP20="Extremo","Reducir o Evitar o Transferir"," "))))</f>
        <v>Reducir o Evitar o Transferir</v>
      </c>
      <c r="AR20" s="35" t="s">
        <v>185</v>
      </c>
      <c r="AS20" s="297" t="s">
        <v>186</v>
      </c>
      <c r="AT20" s="36" t="s">
        <v>88</v>
      </c>
      <c r="AU20" s="12">
        <f t="shared" ref="AU20:AU64" si="15">IF(AT20="Asignado",15,0)</f>
        <v>15</v>
      </c>
      <c r="AV20" s="12" t="s">
        <v>89</v>
      </c>
      <c r="AW20" s="12">
        <f t="shared" ref="AW20:AW64" si="16">IF(AV20="Adecuado",15,0)</f>
        <v>15</v>
      </c>
      <c r="AX20" s="12" t="s">
        <v>90</v>
      </c>
      <c r="AY20" s="12">
        <f t="shared" ref="AY20:AY64" si="17">IF(AX20="Oportuna",15,0)</f>
        <v>15</v>
      </c>
      <c r="AZ20" s="12" t="s">
        <v>91</v>
      </c>
      <c r="BA20" s="12">
        <f t="shared" ref="BA20:BA50" si="18">IF(AZ20="Prevenir",15,IF(AZ20="Detectar",10,0))</f>
        <v>15</v>
      </c>
      <c r="BB20" s="12" t="s">
        <v>92</v>
      </c>
      <c r="BC20" s="12">
        <f t="shared" ref="BC20:BC64" si="19">IF(BB20="Confiable",15,0)</f>
        <v>15</v>
      </c>
      <c r="BD20" s="12" t="s">
        <v>93</v>
      </c>
      <c r="BE20" s="12">
        <f t="shared" ref="BE20:BE64" si="20">IF(BD20="Se Investigan y resuelven oportunamente",15,0)</f>
        <v>15</v>
      </c>
      <c r="BF20" s="12" t="s">
        <v>94</v>
      </c>
      <c r="BG20" s="12">
        <f t="shared" ref="BG20:BG64" si="21">IF(BF20="Completa",10,IF(BF20="Incompleta",5,0))</f>
        <v>10</v>
      </c>
      <c r="BH20" s="12">
        <f t="shared" ref="BH20:BH64" si="22">AU20+AW20+AY20+BA20+BC20+BE20+BG20</f>
        <v>100</v>
      </c>
      <c r="BI20" s="12" t="str">
        <f t="shared" ref="BI20:BI64" si="23">IF(BH20&gt;95,"Fuerte",IF(BH20&gt;85,"Moderado",IF(BH20&gt;0,"Débil","")))</f>
        <v>Fuerte</v>
      </c>
      <c r="BJ20" s="4" t="s">
        <v>95</v>
      </c>
      <c r="BK20" s="12" t="str">
        <f t="shared" ref="BK20:BK64" si="24">IF(BJ20="Siempre de manera consistente por parte del responsable","Fuerte",IF(BJ20="Algunas veces por parte del responsable","Moderado",IF(BJ20="No se ejecuta por parte del responsable","Débil",)))</f>
        <v>Fuerte</v>
      </c>
      <c r="BL20" s="12" t="str">
        <f t="shared" ref="BL20:BL64" si="25">IF(OR(BI20="Débil",BK20="Débil"),"Débil", IF(OR(BI20="Moderado",BK20="Moderado"),"Moderado",IF(AND(BI20="Fuerte",BK20="Fuerte"),"Fuerte",)))</f>
        <v>Fuerte</v>
      </c>
      <c r="BM20" s="12">
        <f t="shared" ref="BM20:BM64" si="26">IF(BL20="Fuerte",100,IF(BL20="Moderado",50,IF(BL20="Débil",0,"")))</f>
        <v>100</v>
      </c>
      <c r="BN20" s="12" t="str">
        <f t="shared" ref="BN20:BN64" si="27">IF(AZ20="Prevenir","Probabilidad",IF(AZ20="Detectar","Impacto","No es un Control"))</f>
        <v>Probabilidad</v>
      </c>
      <c r="BO20" s="328">
        <f>AVERAGE(BM20:BM24)</f>
        <v>100</v>
      </c>
      <c r="BP20" s="320" t="str">
        <f>IF(BO20=100,"FUERTE",IF(BO20&gt;49,"MODERADO",IF(BO20&lt;50,"DÉBIL","")))</f>
        <v>FUERTE</v>
      </c>
      <c r="BQ20" s="320">
        <f>IF(AND(BP20="FUERTE",OR(BN20="Probabilidad",BN21="Probabilidad",BN22="Probabilidad", BN23="Probabilidad",BN24="Probabilidad")),2,IF(AND(BP20="MODERADO",OR(BN20="Probabilidad",BN21="Probabilidad",BN22="Probabilidad", BN23="Probabilidad",BN24="Probabilidad")),1,0))</f>
        <v>2</v>
      </c>
      <c r="BR20" s="321">
        <v>0</v>
      </c>
      <c r="BS20" s="322">
        <f t="shared" ref="BS20:BT20" si="28">AM20-BQ20</f>
        <v>1</v>
      </c>
      <c r="BT20" s="323">
        <f t="shared" si="28"/>
        <v>3</v>
      </c>
      <c r="BU20" s="323">
        <f>BS20*BT20</f>
        <v>3</v>
      </c>
      <c r="BV20" s="319" t="str">
        <f>IF(OR(BT20=5,BU20=20,BU20=15,BU20=16,AND(BU20=12,BT20=4)),"Extremo",IF(OR(BU20=8,BU20=9,AND(BU20=4,BT20=4),AND(BU20=12,BT20=3),AND(BU20=10,BT20=2),AND(BU20=5,BT20=1)),"Alto",IF(OR(BU20=6,AND(BU20=4,BT20=1),AND(BU20=3,BT20=3)),"Moderado",IF(OR(BU20=1,BU20=2,AND(BU20=3,BT20=3),AND(BU20=4,BT20=2)),"Bajo"," "))))</f>
        <v>Moderado</v>
      </c>
      <c r="BW20" s="174" t="s">
        <v>187</v>
      </c>
      <c r="BX20" s="174" t="s">
        <v>188</v>
      </c>
      <c r="BY20" s="174" t="s">
        <v>189</v>
      </c>
      <c r="BZ20" s="174" t="s">
        <v>190</v>
      </c>
      <c r="CA20" s="174" t="s">
        <v>191</v>
      </c>
    </row>
    <row r="21" spans="1:79" ht="162.75" customHeight="1" thickBot="1" x14ac:dyDescent="0.3">
      <c r="A21" s="274"/>
      <c r="B21" s="172"/>
      <c r="C21" s="172"/>
      <c r="D21" s="172"/>
      <c r="E21" s="37" t="s">
        <v>195</v>
      </c>
      <c r="F21" s="37" t="s">
        <v>196</v>
      </c>
      <c r="G21" s="172"/>
      <c r="H21" s="172"/>
      <c r="I21" s="172"/>
      <c r="J21" s="172"/>
      <c r="K21" s="172"/>
      <c r="L21" s="172"/>
      <c r="M21" s="172"/>
      <c r="N21" s="172"/>
      <c r="O21" s="29" t="e">
        <f t="shared" si="0"/>
        <v>#DIV/0!</v>
      </c>
      <c r="P21" s="172"/>
      <c r="Q21" s="172"/>
      <c r="R21" s="172"/>
      <c r="S21" s="172"/>
      <c r="T21" s="172"/>
      <c r="U21" s="172"/>
      <c r="V21" s="172"/>
      <c r="W21" s="172"/>
      <c r="X21" s="172"/>
      <c r="Y21" s="172"/>
      <c r="Z21" s="172"/>
      <c r="AA21" s="172"/>
      <c r="AB21" s="172"/>
      <c r="AC21" s="172"/>
      <c r="AD21" s="172"/>
      <c r="AE21" s="172"/>
      <c r="AF21" s="172"/>
      <c r="AG21" s="172"/>
      <c r="AH21" s="172"/>
      <c r="AI21" s="330"/>
      <c r="AJ21" s="179"/>
      <c r="AK21" s="179"/>
      <c r="AL21" s="179"/>
      <c r="AM21" s="179"/>
      <c r="AN21" s="179"/>
      <c r="AO21" s="291"/>
      <c r="AP21" s="172"/>
      <c r="AQ21" s="326"/>
      <c r="AR21" s="38" t="s">
        <v>197</v>
      </c>
      <c r="AS21" s="179"/>
      <c r="AT21" s="39" t="s">
        <v>88</v>
      </c>
      <c r="AU21" s="4">
        <f t="shared" si="15"/>
        <v>15</v>
      </c>
      <c r="AV21" s="40" t="s">
        <v>89</v>
      </c>
      <c r="AW21" s="4">
        <f t="shared" si="16"/>
        <v>15</v>
      </c>
      <c r="AX21" s="40" t="s">
        <v>90</v>
      </c>
      <c r="AY21" s="4">
        <f t="shared" si="17"/>
        <v>15</v>
      </c>
      <c r="AZ21" s="41" t="s">
        <v>91</v>
      </c>
      <c r="BA21" s="4">
        <f t="shared" si="18"/>
        <v>15</v>
      </c>
      <c r="BB21" s="41" t="s">
        <v>92</v>
      </c>
      <c r="BC21" s="4">
        <f t="shared" si="19"/>
        <v>15</v>
      </c>
      <c r="BD21" s="41" t="s">
        <v>93</v>
      </c>
      <c r="BE21" s="4">
        <f t="shared" si="20"/>
        <v>15</v>
      </c>
      <c r="BF21" s="41" t="s">
        <v>94</v>
      </c>
      <c r="BG21" s="4">
        <f t="shared" si="21"/>
        <v>10</v>
      </c>
      <c r="BH21" s="4">
        <f t="shared" si="22"/>
        <v>100</v>
      </c>
      <c r="BI21" s="12" t="str">
        <f t="shared" si="23"/>
        <v>Fuerte</v>
      </c>
      <c r="BJ21" s="4" t="s">
        <v>95</v>
      </c>
      <c r="BK21" s="12" t="str">
        <f t="shared" si="24"/>
        <v>Fuerte</v>
      </c>
      <c r="BL21" s="4" t="str">
        <f t="shared" si="25"/>
        <v>Fuerte</v>
      </c>
      <c r="BM21" s="12">
        <f t="shared" si="26"/>
        <v>100</v>
      </c>
      <c r="BN21" s="12" t="str">
        <f t="shared" si="27"/>
        <v>Probabilidad</v>
      </c>
      <c r="BO21" s="294"/>
      <c r="BP21" s="197"/>
      <c r="BQ21" s="197"/>
      <c r="BR21" s="281"/>
      <c r="BS21" s="274"/>
      <c r="BT21" s="172"/>
      <c r="BU21" s="172"/>
      <c r="BV21" s="172"/>
      <c r="BW21" s="172"/>
      <c r="BX21" s="172"/>
      <c r="BY21" s="172"/>
      <c r="BZ21" s="172"/>
      <c r="CA21" s="172"/>
    </row>
    <row r="22" spans="1:79" ht="30.75" thickBot="1" x14ac:dyDescent="0.3">
      <c r="A22" s="274"/>
      <c r="B22" s="172"/>
      <c r="C22" s="172"/>
      <c r="D22" s="172"/>
      <c r="E22" s="37"/>
      <c r="F22" s="37" t="s">
        <v>200</v>
      </c>
      <c r="G22" s="172"/>
      <c r="H22" s="172"/>
      <c r="I22" s="172"/>
      <c r="J22" s="172"/>
      <c r="K22" s="172"/>
      <c r="L22" s="172"/>
      <c r="M22" s="172"/>
      <c r="N22" s="172"/>
      <c r="O22" s="29" t="e">
        <f t="shared" si="0"/>
        <v>#DIV/0!</v>
      </c>
      <c r="P22" s="172"/>
      <c r="Q22" s="172"/>
      <c r="R22" s="172"/>
      <c r="S22" s="172"/>
      <c r="T22" s="172"/>
      <c r="U22" s="172"/>
      <c r="V22" s="172"/>
      <c r="W22" s="172"/>
      <c r="X22" s="172"/>
      <c r="Y22" s="172"/>
      <c r="Z22" s="172"/>
      <c r="AA22" s="172"/>
      <c r="AB22" s="172"/>
      <c r="AC22" s="172"/>
      <c r="AD22" s="172"/>
      <c r="AE22" s="172"/>
      <c r="AF22" s="172"/>
      <c r="AG22" s="172"/>
      <c r="AH22" s="172"/>
      <c r="AI22" s="330"/>
      <c r="AJ22" s="179"/>
      <c r="AK22" s="179"/>
      <c r="AL22" s="179"/>
      <c r="AM22" s="179"/>
      <c r="AN22" s="179"/>
      <c r="AO22" s="291"/>
      <c r="AP22" s="172"/>
      <c r="AQ22" s="326"/>
      <c r="AR22" s="27"/>
      <c r="AS22" s="179"/>
      <c r="AT22" s="43"/>
      <c r="AU22" s="4">
        <f t="shared" si="15"/>
        <v>0</v>
      </c>
      <c r="AV22" s="11"/>
      <c r="AW22" s="4">
        <f t="shared" si="16"/>
        <v>0</v>
      </c>
      <c r="AX22" s="11"/>
      <c r="AY22" s="4">
        <f t="shared" si="17"/>
        <v>0</v>
      </c>
      <c r="AZ22" s="14"/>
      <c r="BA22" s="4">
        <f t="shared" si="18"/>
        <v>0</v>
      </c>
      <c r="BB22" s="14"/>
      <c r="BC22" s="4">
        <f t="shared" si="19"/>
        <v>0</v>
      </c>
      <c r="BD22" s="14"/>
      <c r="BE22" s="4">
        <f t="shared" si="20"/>
        <v>0</v>
      </c>
      <c r="BF22" s="14"/>
      <c r="BG22" s="4">
        <f t="shared" si="21"/>
        <v>0</v>
      </c>
      <c r="BH22" s="4">
        <f t="shared" si="22"/>
        <v>0</v>
      </c>
      <c r="BI22" s="12" t="str">
        <f t="shared" si="23"/>
        <v/>
      </c>
      <c r="BJ22" s="4"/>
      <c r="BK22" s="12">
        <f t="shared" si="24"/>
        <v>0</v>
      </c>
      <c r="BL22" s="4">
        <f t="shared" si="25"/>
        <v>0</v>
      </c>
      <c r="BM22" s="12" t="str">
        <f t="shared" si="26"/>
        <v/>
      </c>
      <c r="BN22" s="12" t="str">
        <f t="shared" si="27"/>
        <v>No es un Control</v>
      </c>
      <c r="BO22" s="294"/>
      <c r="BP22" s="197"/>
      <c r="BQ22" s="197"/>
      <c r="BR22" s="281"/>
      <c r="BS22" s="274"/>
      <c r="BT22" s="172"/>
      <c r="BU22" s="172"/>
      <c r="BV22" s="172"/>
      <c r="BW22" s="172"/>
      <c r="BX22" s="172"/>
      <c r="BY22" s="172"/>
      <c r="BZ22" s="172"/>
      <c r="CA22" s="172"/>
    </row>
    <row r="23" spans="1:79" ht="16.5" thickBot="1" x14ac:dyDescent="0.3">
      <c r="A23" s="274"/>
      <c r="B23" s="172"/>
      <c r="C23" s="172"/>
      <c r="D23" s="172"/>
      <c r="E23" s="37"/>
      <c r="F23" s="37"/>
      <c r="G23" s="172"/>
      <c r="H23" s="172"/>
      <c r="I23" s="172"/>
      <c r="J23" s="172"/>
      <c r="K23" s="172"/>
      <c r="L23" s="172"/>
      <c r="M23" s="172"/>
      <c r="N23" s="172"/>
      <c r="O23" s="29" t="e">
        <f t="shared" si="0"/>
        <v>#DIV/0!</v>
      </c>
      <c r="P23" s="172"/>
      <c r="Q23" s="172"/>
      <c r="R23" s="172"/>
      <c r="S23" s="172"/>
      <c r="T23" s="172"/>
      <c r="U23" s="172"/>
      <c r="V23" s="172"/>
      <c r="W23" s="172"/>
      <c r="X23" s="172"/>
      <c r="Y23" s="172"/>
      <c r="Z23" s="172"/>
      <c r="AA23" s="172"/>
      <c r="AB23" s="172"/>
      <c r="AC23" s="172"/>
      <c r="AD23" s="172"/>
      <c r="AE23" s="172"/>
      <c r="AF23" s="172"/>
      <c r="AG23" s="172"/>
      <c r="AH23" s="172"/>
      <c r="AI23" s="330"/>
      <c r="AJ23" s="179"/>
      <c r="AK23" s="179"/>
      <c r="AL23" s="179"/>
      <c r="AM23" s="179"/>
      <c r="AN23" s="179"/>
      <c r="AO23" s="291"/>
      <c r="AP23" s="172"/>
      <c r="AQ23" s="326"/>
      <c r="AR23" s="27"/>
      <c r="AS23" s="179"/>
      <c r="AT23" s="43"/>
      <c r="AU23" s="4">
        <f t="shared" si="15"/>
        <v>0</v>
      </c>
      <c r="AV23" s="11"/>
      <c r="AW23" s="4">
        <f t="shared" si="16"/>
        <v>0</v>
      </c>
      <c r="AX23" s="11"/>
      <c r="AY23" s="4">
        <f t="shared" si="17"/>
        <v>0</v>
      </c>
      <c r="AZ23" s="14"/>
      <c r="BA23" s="4">
        <f t="shared" si="18"/>
        <v>0</v>
      </c>
      <c r="BB23" s="14"/>
      <c r="BC23" s="4">
        <f t="shared" si="19"/>
        <v>0</v>
      </c>
      <c r="BD23" s="14"/>
      <c r="BE23" s="4">
        <f t="shared" si="20"/>
        <v>0</v>
      </c>
      <c r="BF23" s="14"/>
      <c r="BG23" s="4">
        <f t="shared" si="21"/>
        <v>0</v>
      </c>
      <c r="BH23" s="4">
        <f t="shared" si="22"/>
        <v>0</v>
      </c>
      <c r="BI23" s="12" t="str">
        <f t="shared" si="23"/>
        <v/>
      </c>
      <c r="BJ23" s="4"/>
      <c r="BK23" s="12">
        <f t="shared" si="24"/>
        <v>0</v>
      </c>
      <c r="BL23" s="4">
        <f t="shared" si="25"/>
        <v>0</v>
      </c>
      <c r="BM23" s="12" t="str">
        <f t="shared" si="26"/>
        <v/>
      </c>
      <c r="BN23" s="12" t="str">
        <f t="shared" si="27"/>
        <v>No es un Control</v>
      </c>
      <c r="BO23" s="294"/>
      <c r="BP23" s="197"/>
      <c r="BQ23" s="197"/>
      <c r="BR23" s="281"/>
      <c r="BS23" s="274"/>
      <c r="BT23" s="172"/>
      <c r="BU23" s="172"/>
      <c r="BV23" s="172"/>
      <c r="BW23" s="172"/>
      <c r="BX23" s="172"/>
      <c r="BY23" s="172"/>
      <c r="BZ23" s="172"/>
      <c r="CA23" s="172"/>
    </row>
    <row r="24" spans="1:79" ht="16.5" thickBot="1" x14ac:dyDescent="0.3">
      <c r="A24" s="275"/>
      <c r="B24" s="173"/>
      <c r="C24" s="173"/>
      <c r="D24" s="173"/>
      <c r="E24" s="44"/>
      <c r="F24" s="44"/>
      <c r="G24" s="173"/>
      <c r="H24" s="173"/>
      <c r="I24" s="173"/>
      <c r="J24" s="173"/>
      <c r="K24" s="173"/>
      <c r="L24" s="173"/>
      <c r="M24" s="173"/>
      <c r="N24" s="173"/>
      <c r="O24" s="30" t="e">
        <f t="shared" si="0"/>
        <v>#DIV/0!</v>
      </c>
      <c r="P24" s="173"/>
      <c r="Q24" s="173"/>
      <c r="R24" s="173"/>
      <c r="S24" s="173"/>
      <c r="T24" s="173"/>
      <c r="U24" s="173"/>
      <c r="V24" s="173"/>
      <c r="W24" s="173"/>
      <c r="X24" s="173"/>
      <c r="Y24" s="173"/>
      <c r="Z24" s="173"/>
      <c r="AA24" s="173"/>
      <c r="AB24" s="173"/>
      <c r="AC24" s="173"/>
      <c r="AD24" s="173"/>
      <c r="AE24" s="173"/>
      <c r="AF24" s="173"/>
      <c r="AG24" s="173"/>
      <c r="AH24" s="173"/>
      <c r="AI24" s="331"/>
      <c r="AJ24" s="209"/>
      <c r="AK24" s="209"/>
      <c r="AL24" s="209"/>
      <c r="AM24" s="209"/>
      <c r="AN24" s="209"/>
      <c r="AO24" s="292"/>
      <c r="AP24" s="173"/>
      <c r="AQ24" s="327"/>
      <c r="AR24" s="19"/>
      <c r="AS24" s="180"/>
      <c r="AT24" s="45"/>
      <c r="AU24" s="17">
        <f t="shared" si="15"/>
        <v>0</v>
      </c>
      <c r="AV24" s="16"/>
      <c r="AW24" s="17">
        <f t="shared" si="16"/>
        <v>0</v>
      </c>
      <c r="AX24" s="16"/>
      <c r="AY24" s="17">
        <f t="shared" si="17"/>
        <v>0</v>
      </c>
      <c r="AZ24" s="18"/>
      <c r="BA24" s="17">
        <f t="shared" si="18"/>
        <v>0</v>
      </c>
      <c r="BB24" s="18"/>
      <c r="BC24" s="17">
        <f t="shared" si="19"/>
        <v>0</v>
      </c>
      <c r="BD24" s="18"/>
      <c r="BE24" s="17">
        <f t="shared" si="20"/>
        <v>0</v>
      </c>
      <c r="BF24" s="18"/>
      <c r="BG24" s="17">
        <f t="shared" si="21"/>
        <v>0</v>
      </c>
      <c r="BH24" s="17">
        <f t="shared" si="22"/>
        <v>0</v>
      </c>
      <c r="BI24" s="12" t="str">
        <f t="shared" si="23"/>
        <v/>
      </c>
      <c r="BJ24" s="4"/>
      <c r="BK24" s="12">
        <f t="shared" si="24"/>
        <v>0</v>
      </c>
      <c r="BL24" s="17">
        <f t="shared" si="25"/>
        <v>0</v>
      </c>
      <c r="BM24" s="12" t="str">
        <f t="shared" si="26"/>
        <v/>
      </c>
      <c r="BN24" s="12" t="str">
        <f t="shared" si="27"/>
        <v>No es un Control</v>
      </c>
      <c r="BO24" s="294"/>
      <c r="BP24" s="296"/>
      <c r="BQ24" s="296"/>
      <c r="BR24" s="282"/>
      <c r="BS24" s="284"/>
      <c r="BT24" s="286"/>
      <c r="BU24" s="286"/>
      <c r="BV24" s="286"/>
      <c r="BW24" s="173"/>
      <c r="BX24" s="173"/>
      <c r="BY24" s="173"/>
      <c r="BZ24" s="173"/>
      <c r="CA24" s="173"/>
    </row>
    <row r="25" spans="1:79" ht="15.75" customHeight="1" thickBot="1" x14ac:dyDescent="0.3">
      <c r="A25" s="165">
        <v>3</v>
      </c>
      <c r="B25" s="318" t="s">
        <v>133</v>
      </c>
      <c r="C25" s="178" t="s">
        <v>134</v>
      </c>
      <c r="D25" s="181" t="s">
        <v>201</v>
      </c>
      <c r="E25" s="33" t="s">
        <v>202</v>
      </c>
      <c r="F25" s="33" t="s">
        <v>203</v>
      </c>
      <c r="G25" s="181" t="s">
        <v>204</v>
      </c>
      <c r="H25" s="315"/>
      <c r="I25" s="315">
        <v>1</v>
      </c>
      <c r="J25" s="315">
        <v>1</v>
      </c>
      <c r="K25" s="315">
        <v>1</v>
      </c>
      <c r="L25" s="315">
        <v>1</v>
      </c>
      <c r="M25" s="315">
        <v>1</v>
      </c>
      <c r="N25" s="315">
        <v>1</v>
      </c>
      <c r="O25" s="6">
        <f t="shared" si="0"/>
        <v>1</v>
      </c>
      <c r="P25" s="311">
        <f>IF(H25="",O25,H25)</f>
        <v>1</v>
      </c>
      <c r="Q25" s="315" t="s">
        <v>167</v>
      </c>
      <c r="R25" s="315" t="s">
        <v>97</v>
      </c>
      <c r="S25" s="315" t="s">
        <v>97</v>
      </c>
      <c r="T25" s="315" t="s">
        <v>97</v>
      </c>
      <c r="U25" s="315" t="s">
        <v>167</v>
      </c>
      <c r="V25" s="315" t="s">
        <v>97</v>
      </c>
      <c r="W25" s="315" t="s">
        <v>97</v>
      </c>
      <c r="X25" s="315" t="s">
        <v>97</v>
      </c>
      <c r="Y25" s="315" t="s">
        <v>97</v>
      </c>
      <c r="Z25" s="315" t="s">
        <v>167</v>
      </c>
      <c r="AA25" s="315" t="s">
        <v>97</v>
      </c>
      <c r="AB25" s="315" t="s">
        <v>167</v>
      </c>
      <c r="AC25" s="315" t="s">
        <v>97</v>
      </c>
      <c r="AD25" s="315" t="s">
        <v>97</v>
      </c>
      <c r="AE25" s="315" t="s">
        <v>97</v>
      </c>
      <c r="AF25" s="315" t="s">
        <v>97</v>
      </c>
      <c r="AG25" s="315" t="s">
        <v>97</v>
      </c>
      <c r="AH25" s="315" t="s">
        <v>97</v>
      </c>
      <c r="AI25" s="315" t="s">
        <v>97</v>
      </c>
      <c r="AJ25" s="316">
        <f>COUNTIF(Q25:AI25,"SI")</f>
        <v>4</v>
      </c>
      <c r="AK25" s="316">
        <f>COUNTIF(Q25:AI25,"NO")</f>
        <v>15</v>
      </c>
      <c r="AL25" s="317" t="str">
        <f>IF(OR(AF25="SI",AJ25&gt;11),"CATASTRÓFICO",IF(AJ25&gt;5,"MAYOR",IF(AJ25&gt;0,"MODERADO","")))</f>
        <v>MODERADO</v>
      </c>
      <c r="AM25" s="311">
        <f>P25</f>
        <v>1</v>
      </c>
      <c r="AN25" s="317">
        <f>IF(AL25="MODERADO",3,IF(AL25="MAYOR",4,IF(AL25="CATASTRÓFICO",5,"")))</f>
        <v>3</v>
      </c>
      <c r="AO25" s="311">
        <f>AM25*AN25</f>
        <v>3</v>
      </c>
      <c r="AP25" s="312" t="str">
        <f>IF(OR(AN25=5,AO25=20,AO25=15,AO25=16,AND(AO25=12,AN25=4)),"Extremo",IF(OR(AO25=8,AO25=9,AND(AO25=4,AN25=4),AND(AO25=12,AN25=3),AND(AO25=10,AN25=2),AND(AO25=5,AN25=1)),"Alto",IF(OR(AO25=6,AND(AO25=4,AN25=1),AND(AO25=3,AN25=3)),"Moderado",IF(OR(AO25=1,AO25=2,AND(AO25=3,AN25=1),AND(AO25=4,AN25=2)),"Bajo"," "))))</f>
        <v>Moderado</v>
      </c>
      <c r="AQ25" s="178" t="str">
        <f>IF(AP25="Bajo","Asumir",IF(AP25="Moderado","Reducir",IF(AP25="Alto","Reducir o Evitar o Transferir",IF(AP25="Extremo","Reducir o Evitar o Transferir"," "))))</f>
        <v>Reducir</v>
      </c>
      <c r="AR25" s="8" t="s">
        <v>205</v>
      </c>
      <c r="AS25" s="313" t="s">
        <v>206</v>
      </c>
      <c r="AT25" s="7" t="s">
        <v>88</v>
      </c>
      <c r="AU25" s="7">
        <f t="shared" si="15"/>
        <v>15</v>
      </c>
      <c r="AV25" s="7" t="s">
        <v>89</v>
      </c>
      <c r="AW25" s="7">
        <f t="shared" si="16"/>
        <v>15</v>
      </c>
      <c r="AX25" s="7" t="s">
        <v>90</v>
      </c>
      <c r="AY25" s="7">
        <f t="shared" si="17"/>
        <v>15</v>
      </c>
      <c r="AZ25" s="7" t="s">
        <v>91</v>
      </c>
      <c r="BA25" s="7">
        <f t="shared" si="18"/>
        <v>15</v>
      </c>
      <c r="BB25" s="7" t="s">
        <v>92</v>
      </c>
      <c r="BC25" s="7">
        <f t="shared" si="19"/>
        <v>15</v>
      </c>
      <c r="BD25" s="7" t="s">
        <v>93</v>
      </c>
      <c r="BE25" s="7">
        <f t="shared" si="20"/>
        <v>15</v>
      </c>
      <c r="BF25" s="7" t="s">
        <v>94</v>
      </c>
      <c r="BG25" s="7">
        <f t="shared" si="21"/>
        <v>10</v>
      </c>
      <c r="BH25" s="7">
        <f t="shared" si="22"/>
        <v>100</v>
      </c>
      <c r="BI25" s="7" t="str">
        <f t="shared" si="23"/>
        <v>Fuerte</v>
      </c>
      <c r="BJ25" s="7" t="s">
        <v>95</v>
      </c>
      <c r="BK25" s="47" t="str">
        <f t="shared" si="24"/>
        <v>Fuerte</v>
      </c>
      <c r="BL25" s="47" t="str">
        <f t="shared" si="25"/>
        <v>Fuerte</v>
      </c>
      <c r="BM25" s="47">
        <f t="shared" si="26"/>
        <v>100</v>
      </c>
      <c r="BN25" s="47" t="str">
        <f t="shared" si="27"/>
        <v>Probabilidad</v>
      </c>
      <c r="BO25" s="314">
        <f>AVERAGE(BM25:BM29)</f>
        <v>100</v>
      </c>
      <c r="BP25" s="309" t="str">
        <f>IF(BO25=100,"FUERTE",IF(BO25&gt;49,"MODERADO",IF(BO25&lt;50,"DÉBIL","")))</f>
        <v>FUERTE</v>
      </c>
      <c r="BQ25" s="309">
        <f>IF(AND(BP25="FUERTE",OR(BN25="Probabilidad",BN26="Probabilidad",BN27="Probabilidad", BN28="Probabilidad",BN29="Probabilidad")),2,IF(AND(BP25="MODERADO",OR(BN25="Probabilidad",BN26="Probabilidad",BN27="Probabilidad", BN28="Probabilidad",BN29="Probabilidad")),1,0))</f>
        <v>2</v>
      </c>
      <c r="BR25" s="310">
        <v>0</v>
      </c>
      <c r="BS25" s="283">
        <f>IF(AM25-BQ25&lt;=0,1,AM25-BQ25)</f>
        <v>1</v>
      </c>
      <c r="BT25" s="285">
        <f>AN25-BR25</f>
        <v>3</v>
      </c>
      <c r="BU25" s="285">
        <f>BS25*BT25</f>
        <v>3</v>
      </c>
      <c r="BV25" s="287" t="str">
        <f>IF(OR(BT25=5,BU25=20,BU25=15,BU25=16,AND(BU25=12,BT25=4)),"Extremo",IF(OR(BU25=8,BU25=9,AND(BU25=4,BT25=4),AND(BU25=12,BT25=3),AND(BU25=10,BT25=2),AND(BU25=5,BT25=1)),"Alto",IF(OR(BU25=6,AND(BU25=4,BT25=1),AND(BU25=3,BT25=3)),"Moderado",IF(OR(BU25=1,BU25=2,AND(BU25=3,BT25=3),AND(BU25=4,BT25=2)),"Bajo"," "))))</f>
        <v>Moderado</v>
      </c>
      <c r="BW25" s="178" t="s">
        <v>207</v>
      </c>
      <c r="BX25" s="178" t="s">
        <v>208</v>
      </c>
      <c r="BY25" s="178" t="s">
        <v>209</v>
      </c>
      <c r="BZ25" s="178" t="s">
        <v>210</v>
      </c>
      <c r="CA25" s="181" t="s">
        <v>211</v>
      </c>
    </row>
    <row r="26" spans="1:79" ht="15.75" customHeight="1" thickBot="1" x14ac:dyDescent="0.3">
      <c r="A26" s="274"/>
      <c r="B26" s="179"/>
      <c r="C26" s="179"/>
      <c r="D26" s="179"/>
      <c r="E26" s="33"/>
      <c r="F26" s="33" t="s">
        <v>212</v>
      </c>
      <c r="G26" s="179"/>
      <c r="H26" s="179"/>
      <c r="I26" s="179"/>
      <c r="J26" s="179"/>
      <c r="K26" s="179"/>
      <c r="L26" s="179"/>
      <c r="M26" s="179"/>
      <c r="N26" s="179"/>
      <c r="O26" s="6" t="e">
        <f t="shared" si="0"/>
        <v>#DIV/0!</v>
      </c>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8"/>
      <c r="AS26" s="179"/>
      <c r="AT26" s="11"/>
      <c r="AU26" s="47">
        <f t="shared" si="15"/>
        <v>0</v>
      </c>
      <c r="AV26" s="11"/>
      <c r="AW26" s="47">
        <f t="shared" si="16"/>
        <v>0</v>
      </c>
      <c r="AX26" s="11"/>
      <c r="AY26" s="47">
        <f t="shared" si="17"/>
        <v>0</v>
      </c>
      <c r="AZ26" s="14"/>
      <c r="BA26" s="47">
        <f t="shared" si="18"/>
        <v>0</v>
      </c>
      <c r="BB26" s="14"/>
      <c r="BC26" s="47">
        <f t="shared" si="19"/>
        <v>0</v>
      </c>
      <c r="BD26" s="14"/>
      <c r="BE26" s="47">
        <f t="shared" si="20"/>
        <v>0</v>
      </c>
      <c r="BF26" s="14"/>
      <c r="BG26" s="47">
        <f t="shared" si="21"/>
        <v>0</v>
      </c>
      <c r="BH26" s="47">
        <f t="shared" si="22"/>
        <v>0</v>
      </c>
      <c r="BI26" s="48" t="str">
        <f t="shared" si="23"/>
        <v/>
      </c>
      <c r="BJ26" s="49"/>
      <c r="BK26" s="48">
        <f t="shared" si="24"/>
        <v>0</v>
      </c>
      <c r="BL26" s="47">
        <f t="shared" si="25"/>
        <v>0</v>
      </c>
      <c r="BM26" s="48" t="str">
        <f t="shared" si="26"/>
        <v/>
      </c>
      <c r="BN26" s="48" t="str">
        <f t="shared" si="27"/>
        <v>No es un Control</v>
      </c>
      <c r="BO26" s="294"/>
      <c r="BP26" s="197"/>
      <c r="BQ26" s="197"/>
      <c r="BR26" s="281"/>
      <c r="BS26" s="274"/>
      <c r="BT26" s="172"/>
      <c r="BU26" s="172"/>
      <c r="BV26" s="288"/>
      <c r="BW26" s="179"/>
      <c r="BX26" s="179"/>
      <c r="BY26" s="179"/>
      <c r="BZ26" s="179"/>
      <c r="CA26" s="179"/>
    </row>
    <row r="27" spans="1:79" ht="15.75" customHeight="1" thickBot="1" x14ac:dyDescent="0.3">
      <c r="A27" s="274"/>
      <c r="B27" s="179"/>
      <c r="C27" s="179"/>
      <c r="D27" s="179"/>
      <c r="E27" s="33"/>
      <c r="F27" s="33" t="s">
        <v>213</v>
      </c>
      <c r="G27" s="179"/>
      <c r="H27" s="179"/>
      <c r="I27" s="179"/>
      <c r="J27" s="179"/>
      <c r="K27" s="179"/>
      <c r="L27" s="179"/>
      <c r="M27" s="179"/>
      <c r="N27" s="179"/>
      <c r="O27" s="6" t="e">
        <f t="shared" si="0"/>
        <v>#DIV/0!</v>
      </c>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8"/>
      <c r="AS27" s="179"/>
      <c r="AT27" s="11"/>
      <c r="AU27" s="47">
        <f t="shared" si="15"/>
        <v>0</v>
      </c>
      <c r="AV27" s="11"/>
      <c r="AW27" s="47">
        <f t="shared" si="16"/>
        <v>0</v>
      </c>
      <c r="AX27" s="11"/>
      <c r="AY27" s="47">
        <f t="shared" si="17"/>
        <v>0</v>
      </c>
      <c r="AZ27" s="14"/>
      <c r="BA27" s="47">
        <f t="shared" si="18"/>
        <v>0</v>
      </c>
      <c r="BB27" s="14"/>
      <c r="BC27" s="47">
        <f t="shared" si="19"/>
        <v>0</v>
      </c>
      <c r="BD27" s="14"/>
      <c r="BE27" s="47">
        <f t="shared" si="20"/>
        <v>0</v>
      </c>
      <c r="BF27" s="14"/>
      <c r="BG27" s="47">
        <f t="shared" si="21"/>
        <v>0</v>
      </c>
      <c r="BH27" s="47">
        <f t="shared" si="22"/>
        <v>0</v>
      </c>
      <c r="BI27" s="48" t="str">
        <f t="shared" si="23"/>
        <v/>
      </c>
      <c r="BJ27" s="49"/>
      <c r="BK27" s="48">
        <f t="shared" si="24"/>
        <v>0</v>
      </c>
      <c r="BL27" s="47">
        <f t="shared" si="25"/>
        <v>0</v>
      </c>
      <c r="BM27" s="48" t="str">
        <f t="shared" si="26"/>
        <v/>
      </c>
      <c r="BN27" s="48" t="str">
        <f t="shared" si="27"/>
        <v>No es un Control</v>
      </c>
      <c r="BO27" s="294"/>
      <c r="BP27" s="197"/>
      <c r="BQ27" s="197"/>
      <c r="BR27" s="281"/>
      <c r="BS27" s="274"/>
      <c r="BT27" s="172"/>
      <c r="BU27" s="172"/>
      <c r="BV27" s="288"/>
      <c r="BW27" s="179"/>
      <c r="BX27" s="179"/>
      <c r="BY27" s="179"/>
      <c r="BZ27" s="179"/>
      <c r="CA27" s="179"/>
    </row>
    <row r="28" spans="1:79" ht="15.75" customHeight="1" thickBot="1" x14ac:dyDescent="0.3">
      <c r="A28" s="274"/>
      <c r="B28" s="179"/>
      <c r="C28" s="179"/>
      <c r="D28" s="179"/>
      <c r="E28" s="33"/>
      <c r="F28" s="33"/>
      <c r="G28" s="179"/>
      <c r="H28" s="179"/>
      <c r="I28" s="179"/>
      <c r="J28" s="179"/>
      <c r="K28" s="179"/>
      <c r="L28" s="179"/>
      <c r="M28" s="179"/>
      <c r="N28" s="179"/>
      <c r="O28" s="6" t="e">
        <f t="shared" si="0"/>
        <v>#DIV/0!</v>
      </c>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8"/>
      <c r="AS28" s="179"/>
      <c r="AT28" s="11"/>
      <c r="AU28" s="47">
        <f t="shared" si="15"/>
        <v>0</v>
      </c>
      <c r="AV28" s="11"/>
      <c r="AW28" s="47">
        <f t="shared" si="16"/>
        <v>0</v>
      </c>
      <c r="AX28" s="11"/>
      <c r="AY28" s="47">
        <f t="shared" si="17"/>
        <v>0</v>
      </c>
      <c r="AZ28" s="14"/>
      <c r="BA28" s="47">
        <f t="shared" si="18"/>
        <v>0</v>
      </c>
      <c r="BB28" s="14"/>
      <c r="BC28" s="47">
        <f t="shared" si="19"/>
        <v>0</v>
      </c>
      <c r="BD28" s="14"/>
      <c r="BE28" s="47">
        <f t="shared" si="20"/>
        <v>0</v>
      </c>
      <c r="BF28" s="14"/>
      <c r="BG28" s="47">
        <f t="shared" si="21"/>
        <v>0</v>
      </c>
      <c r="BH28" s="47">
        <f t="shared" si="22"/>
        <v>0</v>
      </c>
      <c r="BI28" s="48" t="str">
        <f t="shared" si="23"/>
        <v/>
      </c>
      <c r="BJ28" s="49"/>
      <c r="BK28" s="48">
        <f t="shared" si="24"/>
        <v>0</v>
      </c>
      <c r="BL28" s="47">
        <f t="shared" si="25"/>
        <v>0</v>
      </c>
      <c r="BM28" s="48" t="str">
        <f t="shared" si="26"/>
        <v/>
      </c>
      <c r="BN28" s="48" t="str">
        <f t="shared" si="27"/>
        <v>No es un Control</v>
      </c>
      <c r="BO28" s="294"/>
      <c r="BP28" s="197"/>
      <c r="BQ28" s="197"/>
      <c r="BR28" s="281"/>
      <c r="BS28" s="274"/>
      <c r="BT28" s="172"/>
      <c r="BU28" s="172"/>
      <c r="BV28" s="288"/>
      <c r="BW28" s="179"/>
      <c r="BX28" s="179"/>
      <c r="BY28" s="179"/>
      <c r="BZ28" s="179"/>
      <c r="CA28" s="179"/>
    </row>
    <row r="29" spans="1:79" ht="15.75" customHeight="1" thickBot="1" x14ac:dyDescent="0.3">
      <c r="A29" s="275"/>
      <c r="B29" s="209"/>
      <c r="C29" s="180"/>
      <c r="D29" s="180"/>
      <c r="E29" s="33"/>
      <c r="F29" s="33"/>
      <c r="G29" s="180"/>
      <c r="H29" s="180"/>
      <c r="I29" s="180"/>
      <c r="J29" s="180"/>
      <c r="K29" s="180"/>
      <c r="L29" s="180"/>
      <c r="M29" s="180"/>
      <c r="N29" s="180"/>
      <c r="O29" s="6" t="e">
        <f t="shared" si="0"/>
        <v>#DIV/0!</v>
      </c>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8"/>
      <c r="AS29" s="180"/>
      <c r="AT29" s="11"/>
      <c r="AU29" s="47">
        <f t="shared" si="15"/>
        <v>0</v>
      </c>
      <c r="AV29" s="11"/>
      <c r="AW29" s="47">
        <f t="shared" si="16"/>
        <v>0</v>
      </c>
      <c r="AX29" s="11"/>
      <c r="AY29" s="47">
        <f t="shared" si="17"/>
        <v>0</v>
      </c>
      <c r="AZ29" s="14"/>
      <c r="BA29" s="47">
        <f t="shared" si="18"/>
        <v>0</v>
      </c>
      <c r="BB29" s="14"/>
      <c r="BC29" s="47">
        <f t="shared" si="19"/>
        <v>0</v>
      </c>
      <c r="BD29" s="14"/>
      <c r="BE29" s="47">
        <f t="shared" si="20"/>
        <v>0</v>
      </c>
      <c r="BF29" s="14"/>
      <c r="BG29" s="47">
        <f t="shared" si="21"/>
        <v>0</v>
      </c>
      <c r="BH29" s="47">
        <f t="shared" si="22"/>
        <v>0</v>
      </c>
      <c r="BI29" s="48" t="str">
        <f t="shared" si="23"/>
        <v/>
      </c>
      <c r="BJ29" s="49"/>
      <c r="BK29" s="48">
        <f t="shared" si="24"/>
        <v>0</v>
      </c>
      <c r="BL29" s="47">
        <f t="shared" si="25"/>
        <v>0</v>
      </c>
      <c r="BM29" s="48" t="str">
        <f t="shared" si="26"/>
        <v/>
      </c>
      <c r="BN29" s="48" t="str">
        <f t="shared" si="27"/>
        <v>No es un Control</v>
      </c>
      <c r="BO29" s="294"/>
      <c r="BP29" s="296"/>
      <c r="BQ29" s="296"/>
      <c r="BR29" s="282"/>
      <c r="BS29" s="284"/>
      <c r="BT29" s="286"/>
      <c r="BU29" s="286"/>
      <c r="BV29" s="289"/>
      <c r="BW29" s="180"/>
      <c r="BX29" s="180"/>
      <c r="BY29" s="180"/>
      <c r="BZ29" s="180"/>
      <c r="CA29" s="180"/>
    </row>
    <row r="30" spans="1:79" ht="197.25" customHeight="1" thickBot="1" x14ac:dyDescent="0.25">
      <c r="A30" s="165">
        <v>4</v>
      </c>
      <c r="B30" s="182" t="s">
        <v>107</v>
      </c>
      <c r="C30" s="171" t="s">
        <v>108</v>
      </c>
      <c r="D30" s="171" t="s">
        <v>214</v>
      </c>
      <c r="E30" s="25" t="s">
        <v>215</v>
      </c>
      <c r="F30" s="10" t="s">
        <v>216</v>
      </c>
      <c r="G30" s="171" t="s">
        <v>217</v>
      </c>
      <c r="H30" s="182"/>
      <c r="I30" s="182">
        <v>1</v>
      </c>
      <c r="J30" s="182">
        <v>1</v>
      </c>
      <c r="K30" s="182">
        <v>1</v>
      </c>
      <c r="L30" s="182">
        <v>1</v>
      </c>
      <c r="M30" s="182"/>
      <c r="N30" s="182"/>
      <c r="O30" s="9">
        <f t="shared" si="0"/>
        <v>1</v>
      </c>
      <c r="P30" s="301">
        <f>IF(H30="",O30,H30)</f>
        <v>1</v>
      </c>
      <c r="Q30" s="175" t="s">
        <v>167</v>
      </c>
      <c r="R30" s="175" t="s">
        <v>167</v>
      </c>
      <c r="S30" s="175" t="s">
        <v>97</v>
      </c>
      <c r="T30" s="175" t="s">
        <v>97</v>
      </c>
      <c r="U30" s="175" t="s">
        <v>167</v>
      </c>
      <c r="V30" s="175" t="s">
        <v>97</v>
      </c>
      <c r="W30" s="175" t="s">
        <v>97</v>
      </c>
      <c r="X30" s="175" t="s">
        <v>97</v>
      </c>
      <c r="Y30" s="175" t="s">
        <v>167</v>
      </c>
      <c r="Z30" s="175" t="s">
        <v>167</v>
      </c>
      <c r="AA30" s="175" t="s">
        <v>167</v>
      </c>
      <c r="AB30" s="175" t="s">
        <v>167</v>
      </c>
      <c r="AC30" s="175" t="s">
        <v>97</v>
      </c>
      <c r="AD30" s="175" t="s">
        <v>167</v>
      </c>
      <c r="AE30" s="175" t="s">
        <v>97</v>
      </c>
      <c r="AF30" s="175" t="s">
        <v>97</v>
      </c>
      <c r="AG30" s="175" t="s">
        <v>97</v>
      </c>
      <c r="AH30" s="175" t="s">
        <v>97</v>
      </c>
      <c r="AI30" s="175" t="s">
        <v>97</v>
      </c>
      <c r="AJ30" s="298">
        <f>COUNTIF(Q30:AI30,"SI")</f>
        <v>8</v>
      </c>
      <c r="AK30" s="298">
        <f>COUNTIF(Q30:AI30,"NO")</f>
        <v>11</v>
      </c>
      <c r="AL30" s="299" t="str">
        <f>IF(OR(AF30="SI",AJ30&gt;11),"CATASTRÓFICO",IF(AJ30&gt;5,"MAYOR",IF(AJ30&gt;0,"MODERADO","")))</f>
        <v>MAYOR</v>
      </c>
      <c r="AM30" s="300">
        <f>P30</f>
        <v>1</v>
      </c>
      <c r="AN30" s="299">
        <f>IF(AL30="MODERADO",3,IF(AL30="MAYOR",4,IF(AL30="CATASTRÓFICO",5,"")))</f>
        <v>4</v>
      </c>
      <c r="AO30" s="290">
        <f>AM30*AN30</f>
        <v>4</v>
      </c>
      <c r="AP30" s="168" t="str">
        <f>IF(OR(AN30=5,AO30=20,AO30=15,AO30=16,AND(AO30=12,AN30=4)),"Extremo",IF(OR(AO30=8,AO30=9,AND(AO30=4,AN30=4),AND(AO30=12,AN30=3),AND(AO30=10,AN30=2),AND(AO30=5,AN30=1)),"Alto",IF(OR(AO30=6,AND(AO30=4,AN30=1),AND(AO30=3,AN30=3)),"Moderado",IF(OR(AO30=1,AO30=2,AND(AO30=3,AN30=1),AND(AO30=4,AN30=2)),"Bajo"," "))))</f>
        <v>Alto</v>
      </c>
      <c r="AQ30" s="171" t="str">
        <f>IF(AP30="Bajo","Asumir",IF(AP30="Moderado","Reducir",IF(AP30="Alto","Reducir o Evitar o Transferir",IF(AP30="Extremo","Reducir o Evitar o Transferir"," "))))</f>
        <v>Reducir o Evitar o Transferir</v>
      </c>
      <c r="AR30" s="51" t="s">
        <v>114</v>
      </c>
      <c r="AS30" s="308" t="s">
        <v>118</v>
      </c>
      <c r="AT30" s="52" t="s">
        <v>88</v>
      </c>
      <c r="AU30" s="52">
        <f t="shared" si="15"/>
        <v>15</v>
      </c>
      <c r="AV30" s="52" t="s">
        <v>89</v>
      </c>
      <c r="AW30" s="52">
        <f t="shared" si="16"/>
        <v>15</v>
      </c>
      <c r="AX30" s="52" t="s">
        <v>90</v>
      </c>
      <c r="AY30" s="52">
        <f t="shared" si="17"/>
        <v>15</v>
      </c>
      <c r="AZ30" s="52" t="s">
        <v>91</v>
      </c>
      <c r="BA30" s="52">
        <f t="shared" si="18"/>
        <v>15</v>
      </c>
      <c r="BB30" s="52" t="s">
        <v>92</v>
      </c>
      <c r="BC30" s="52">
        <f t="shared" si="19"/>
        <v>15</v>
      </c>
      <c r="BD30" s="52" t="s">
        <v>93</v>
      </c>
      <c r="BE30" s="52">
        <f t="shared" si="20"/>
        <v>15</v>
      </c>
      <c r="BF30" s="52" t="s">
        <v>94</v>
      </c>
      <c r="BG30" s="52">
        <f t="shared" si="21"/>
        <v>10</v>
      </c>
      <c r="BH30" s="52">
        <f t="shared" si="22"/>
        <v>100</v>
      </c>
      <c r="BI30" s="52" t="str">
        <f t="shared" si="23"/>
        <v>Fuerte</v>
      </c>
      <c r="BJ30" s="52" t="s">
        <v>95</v>
      </c>
      <c r="BK30" s="52" t="str">
        <f t="shared" si="24"/>
        <v>Fuerte</v>
      </c>
      <c r="BL30" s="52" t="str">
        <f t="shared" si="25"/>
        <v>Fuerte</v>
      </c>
      <c r="BM30" s="52">
        <f t="shared" si="26"/>
        <v>100</v>
      </c>
      <c r="BN30" s="52" t="str">
        <f t="shared" si="27"/>
        <v>Probabilidad</v>
      </c>
      <c r="BO30" s="293">
        <f>AVERAGE(BM30:BM34)</f>
        <v>100</v>
      </c>
      <c r="BP30" s="295" t="str">
        <f>IF(BO30=100,"FUERTE",IF(BO30&gt;49,"MODERADO",IF(BO30&lt;50,"DÉBIL","")))</f>
        <v>FUERTE</v>
      </c>
      <c r="BQ30" s="295">
        <f>IF(AND(BP30="FUERTE",OR(BN30="Probabilidad",BN31="Probabilidad",BN32="Probabilidad", BN33="Probabilidad",BN34="Probabilidad")),2,IF(AND(BP30="MODERADO",OR(BN30="Probabilidad",BN31="Probabilidad",BN32="Probabilidad", BN33="Probabilidad",BN34="Probabilidad")),1,0))</f>
        <v>2</v>
      </c>
      <c r="BR30" s="280">
        <v>0</v>
      </c>
      <c r="BS30" s="283">
        <f>IF(AM30-BQ30&lt;=0,1,AM30-BQ30)</f>
        <v>1</v>
      </c>
      <c r="BT30" s="285">
        <f>AN30-BR30</f>
        <v>4</v>
      </c>
      <c r="BU30" s="285">
        <f>BS30*BT30</f>
        <v>4</v>
      </c>
      <c r="BV30" s="303" t="str">
        <f>IF(OR(BT30=5,BU30=20,BU30=15,BU30=16,AND(BU30=12,BT30=4)),"Extremo",IF(OR(BU30=8,BU30=9,AND(BU30=4,BT30=4),AND(BU30=12,BT30=3),AND(BU30=10,BT30=2),AND(BU30=5,BT30=1)),"Alto",IF(OR(BU30=6,AND(BU30=4,BT30=1),AND(BU30=3,BT30=3)),"Moderado",IF(OR(BU30=1,BU30=2,AND(BU30=3,BT30=3),AND(BU30=4,BT30=2)),"Bajo"," "))))</f>
        <v>Alto</v>
      </c>
      <c r="BW30" s="174" t="s">
        <v>218</v>
      </c>
      <c r="BX30" s="174" t="s">
        <v>219</v>
      </c>
      <c r="BY30" s="168" t="s">
        <v>98</v>
      </c>
      <c r="BZ30" s="174" t="s">
        <v>220</v>
      </c>
      <c r="CA30" s="174" t="s">
        <v>221</v>
      </c>
    </row>
    <row r="31" spans="1:79" ht="15.75" customHeight="1" thickBot="1" x14ac:dyDescent="0.25">
      <c r="A31" s="274"/>
      <c r="B31" s="172"/>
      <c r="C31" s="172"/>
      <c r="D31" s="172"/>
      <c r="E31" s="53"/>
      <c r="F31" s="51" t="s">
        <v>223</v>
      </c>
      <c r="G31" s="172"/>
      <c r="H31" s="172"/>
      <c r="I31" s="172"/>
      <c r="J31" s="172"/>
      <c r="K31" s="172"/>
      <c r="L31" s="172"/>
      <c r="M31" s="172"/>
      <c r="N31" s="172"/>
      <c r="O31" s="13" t="e">
        <f t="shared" si="0"/>
        <v>#DIV/0!</v>
      </c>
      <c r="P31" s="172"/>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291"/>
      <c r="AP31" s="172"/>
      <c r="AQ31" s="172"/>
      <c r="AR31" s="51" t="s">
        <v>114</v>
      </c>
      <c r="AS31" s="286"/>
      <c r="AT31" s="52" t="s">
        <v>88</v>
      </c>
      <c r="AU31" s="52">
        <f t="shared" si="15"/>
        <v>15</v>
      </c>
      <c r="AV31" s="52" t="s">
        <v>89</v>
      </c>
      <c r="AW31" s="52">
        <f t="shared" si="16"/>
        <v>15</v>
      </c>
      <c r="AX31" s="52" t="s">
        <v>90</v>
      </c>
      <c r="AY31" s="52">
        <f t="shared" si="17"/>
        <v>15</v>
      </c>
      <c r="AZ31" s="52" t="s">
        <v>91</v>
      </c>
      <c r="BA31" s="52">
        <f t="shared" si="18"/>
        <v>15</v>
      </c>
      <c r="BB31" s="52" t="s">
        <v>92</v>
      </c>
      <c r="BC31" s="52">
        <f t="shared" si="19"/>
        <v>15</v>
      </c>
      <c r="BD31" s="52" t="s">
        <v>93</v>
      </c>
      <c r="BE31" s="52">
        <f t="shared" si="20"/>
        <v>15</v>
      </c>
      <c r="BF31" s="52" t="s">
        <v>94</v>
      </c>
      <c r="BG31" s="52">
        <f t="shared" si="21"/>
        <v>10</v>
      </c>
      <c r="BH31" s="52">
        <f t="shared" si="22"/>
        <v>100</v>
      </c>
      <c r="BI31" s="52" t="str">
        <f t="shared" si="23"/>
        <v>Fuerte</v>
      </c>
      <c r="BJ31" s="52" t="s">
        <v>95</v>
      </c>
      <c r="BK31" s="52" t="str">
        <f t="shared" si="24"/>
        <v>Fuerte</v>
      </c>
      <c r="BL31" s="52" t="str">
        <f t="shared" si="25"/>
        <v>Fuerte</v>
      </c>
      <c r="BM31" s="52">
        <f t="shared" si="26"/>
        <v>100</v>
      </c>
      <c r="BN31" s="52" t="str">
        <f t="shared" si="27"/>
        <v>Probabilidad</v>
      </c>
      <c r="BO31" s="294"/>
      <c r="BP31" s="197"/>
      <c r="BQ31" s="197"/>
      <c r="BR31" s="281"/>
      <c r="BS31" s="274"/>
      <c r="BT31" s="172"/>
      <c r="BU31" s="172"/>
      <c r="BV31" s="304"/>
      <c r="BW31" s="172"/>
      <c r="BX31" s="172"/>
      <c r="BY31" s="172"/>
      <c r="BZ31" s="172"/>
      <c r="CA31" s="172"/>
    </row>
    <row r="32" spans="1:79" ht="15.75" customHeight="1" thickBot="1" x14ac:dyDescent="0.3">
      <c r="A32" s="274"/>
      <c r="B32" s="172"/>
      <c r="C32" s="172"/>
      <c r="D32" s="172"/>
      <c r="E32" s="14"/>
      <c r="F32" s="11"/>
      <c r="G32" s="172"/>
      <c r="H32" s="172"/>
      <c r="I32" s="172"/>
      <c r="J32" s="172"/>
      <c r="K32" s="172"/>
      <c r="L32" s="172"/>
      <c r="M32" s="172"/>
      <c r="N32" s="172"/>
      <c r="O32" s="13" t="e">
        <f t="shared" si="0"/>
        <v>#DIV/0!</v>
      </c>
      <c r="P32" s="172"/>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291"/>
      <c r="AP32" s="172"/>
      <c r="AQ32" s="172"/>
      <c r="AR32" s="11"/>
      <c r="AS32" s="11"/>
      <c r="AT32" s="11"/>
      <c r="AU32" s="4">
        <f t="shared" si="15"/>
        <v>0</v>
      </c>
      <c r="AV32" s="11"/>
      <c r="AW32" s="4">
        <f t="shared" si="16"/>
        <v>0</v>
      </c>
      <c r="AX32" s="11"/>
      <c r="AY32" s="4">
        <f t="shared" si="17"/>
        <v>0</v>
      </c>
      <c r="AZ32" s="14"/>
      <c r="BA32" s="4">
        <f t="shared" si="18"/>
        <v>0</v>
      </c>
      <c r="BB32" s="14"/>
      <c r="BC32" s="4">
        <f t="shared" si="19"/>
        <v>0</v>
      </c>
      <c r="BD32" s="14"/>
      <c r="BE32" s="4">
        <f t="shared" si="20"/>
        <v>0</v>
      </c>
      <c r="BF32" s="14"/>
      <c r="BG32" s="4">
        <f t="shared" si="21"/>
        <v>0</v>
      </c>
      <c r="BH32" s="4">
        <f t="shared" si="22"/>
        <v>0</v>
      </c>
      <c r="BI32" s="12" t="str">
        <f t="shared" si="23"/>
        <v/>
      </c>
      <c r="BJ32" s="3"/>
      <c r="BK32" s="12">
        <f t="shared" si="24"/>
        <v>0</v>
      </c>
      <c r="BL32" s="4">
        <f t="shared" si="25"/>
        <v>0</v>
      </c>
      <c r="BM32" s="12" t="str">
        <f t="shared" si="26"/>
        <v/>
      </c>
      <c r="BN32" s="12" t="str">
        <f t="shared" si="27"/>
        <v>No es un Control</v>
      </c>
      <c r="BO32" s="294"/>
      <c r="BP32" s="197"/>
      <c r="BQ32" s="197"/>
      <c r="BR32" s="281"/>
      <c r="BS32" s="274"/>
      <c r="BT32" s="172"/>
      <c r="BU32" s="172"/>
      <c r="BV32" s="304"/>
      <c r="BW32" s="172"/>
      <c r="BX32" s="172"/>
      <c r="BY32" s="172"/>
      <c r="BZ32" s="172"/>
      <c r="CA32" s="172"/>
    </row>
    <row r="33" spans="1:79" ht="15.75" customHeight="1" thickBot="1" x14ac:dyDescent="0.3">
      <c r="A33" s="274"/>
      <c r="B33" s="172"/>
      <c r="C33" s="172"/>
      <c r="D33" s="172"/>
      <c r="E33" s="14"/>
      <c r="F33" s="11"/>
      <c r="G33" s="172"/>
      <c r="H33" s="172"/>
      <c r="I33" s="172"/>
      <c r="J33" s="172"/>
      <c r="K33" s="172"/>
      <c r="L33" s="172"/>
      <c r="M33" s="172"/>
      <c r="N33" s="172"/>
      <c r="O33" s="13" t="e">
        <f t="shared" si="0"/>
        <v>#DIV/0!</v>
      </c>
      <c r="P33" s="172"/>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291"/>
      <c r="AP33" s="172"/>
      <c r="AQ33" s="172"/>
      <c r="AR33" s="11"/>
      <c r="AS33" s="11"/>
      <c r="AT33" s="11"/>
      <c r="AU33" s="4">
        <f t="shared" si="15"/>
        <v>0</v>
      </c>
      <c r="AV33" s="11"/>
      <c r="AW33" s="4">
        <f t="shared" si="16"/>
        <v>0</v>
      </c>
      <c r="AX33" s="11"/>
      <c r="AY33" s="4">
        <f t="shared" si="17"/>
        <v>0</v>
      </c>
      <c r="AZ33" s="14"/>
      <c r="BA33" s="4">
        <f t="shared" si="18"/>
        <v>0</v>
      </c>
      <c r="BB33" s="14"/>
      <c r="BC33" s="4">
        <f t="shared" si="19"/>
        <v>0</v>
      </c>
      <c r="BD33" s="14"/>
      <c r="BE33" s="4">
        <f t="shared" si="20"/>
        <v>0</v>
      </c>
      <c r="BF33" s="14"/>
      <c r="BG33" s="4">
        <f t="shared" si="21"/>
        <v>0</v>
      </c>
      <c r="BH33" s="4">
        <f t="shared" si="22"/>
        <v>0</v>
      </c>
      <c r="BI33" s="12" t="str">
        <f t="shared" si="23"/>
        <v/>
      </c>
      <c r="BJ33" s="3"/>
      <c r="BK33" s="12">
        <f t="shared" si="24"/>
        <v>0</v>
      </c>
      <c r="BL33" s="4">
        <f t="shared" si="25"/>
        <v>0</v>
      </c>
      <c r="BM33" s="12" t="str">
        <f t="shared" si="26"/>
        <v/>
      </c>
      <c r="BN33" s="12" t="str">
        <f t="shared" si="27"/>
        <v>No es un Control</v>
      </c>
      <c r="BO33" s="294"/>
      <c r="BP33" s="197"/>
      <c r="BQ33" s="197"/>
      <c r="BR33" s="281"/>
      <c r="BS33" s="274"/>
      <c r="BT33" s="172"/>
      <c r="BU33" s="172"/>
      <c r="BV33" s="304"/>
      <c r="BW33" s="172"/>
      <c r="BX33" s="172"/>
      <c r="BY33" s="172"/>
      <c r="BZ33" s="172"/>
      <c r="CA33" s="172"/>
    </row>
    <row r="34" spans="1:79" ht="15.75" customHeight="1" thickBot="1" x14ac:dyDescent="0.3">
      <c r="A34" s="275"/>
      <c r="B34" s="173"/>
      <c r="C34" s="173"/>
      <c r="D34" s="173"/>
      <c r="E34" s="18"/>
      <c r="F34" s="16"/>
      <c r="G34" s="173"/>
      <c r="H34" s="173"/>
      <c r="I34" s="173"/>
      <c r="J34" s="173"/>
      <c r="K34" s="173"/>
      <c r="L34" s="173"/>
      <c r="M34" s="173"/>
      <c r="N34" s="173"/>
      <c r="O34" s="15" t="e">
        <f t="shared" si="0"/>
        <v>#DIV/0!</v>
      </c>
      <c r="P34" s="173"/>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92"/>
      <c r="AP34" s="173"/>
      <c r="AQ34" s="173"/>
      <c r="AR34" s="11"/>
      <c r="AS34" s="11"/>
      <c r="AT34" s="11"/>
      <c r="AU34" s="4">
        <f t="shared" si="15"/>
        <v>0</v>
      </c>
      <c r="AV34" s="11"/>
      <c r="AW34" s="4">
        <f t="shared" si="16"/>
        <v>0</v>
      </c>
      <c r="AX34" s="11"/>
      <c r="AY34" s="4">
        <f t="shared" si="17"/>
        <v>0</v>
      </c>
      <c r="AZ34" s="14"/>
      <c r="BA34" s="4">
        <f t="shared" si="18"/>
        <v>0</v>
      </c>
      <c r="BB34" s="14"/>
      <c r="BC34" s="4">
        <f t="shared" si="19"/>
        <v>0</v>
      </c>
      <c r="BD34" s="14"/>
      <c r="BE34" s="4">
        <f t="shared" si="20"/>
        <v>0</v>
      </c>
      <c r="BF34" s="14"/>
      <c r="BG34" s="4">
        <f t="shared" si="21"/>
        <v>0</v>
      </c>
      <c r="BH34" s="4">
        <f t="shared" si="22"/>
        <v>0</v>
      </c>
      <c r="BI34" s="12" t="str">
        <f t="shared" si="23"/>
        <v/>
      </c>
      <c r="BJ34" s="3"/>
      <c r="BK34" s="12">
        <f t="shared" si="24"/>
        <v>0</v>
      </c>
      <c r="BL34" s="4">
        <f t="shared" si="25"/>
        <v>0</v>
      </c>
      <c r="BM34" s="12" t="str">
        <f t="shared" si="26"/>
        <v/>
      </c>
      <c r="BN34" s="12" t="str">
        <f t="shared" si="27"/>
        <v>No es un Control</v>
      </c>
      <c r="BO34" s="294"/>
      <c r="BP34" s="296"/>
      <c r="BQ34" s="296"/>
      <c r="BR34" s="282"/>
      <c r="BS34" s="284"/>
      <c r="BT34" s="286"/>
      <c r="BU34" s="286"/>
      <c r="BV34" s="305"/>
      <c r="BW34" s="173"/>
      <c r="BX34" s="173"/>
      <c r="BY34" s="173"/>
      <c r="BZ34" s="173"/>
      <c r="CA34" s="173"/>
    </row>
    <row r="35" spans="1:79" ht="15.75" customHeight="1" thickBot="1" x14ac:dyDescent="0.25">
      <c r="A35" s="273">
        <v>5</v>
      </c>
      <c r="B35" s="182" t="s">
        <v>107</v>
      </c>
      <c r="C35" s="171" t="s">
        <v>108</v>
      </c>
      <c r="D35" s="171" t="s">
        <v>224</v>
      </c>
      <c r="E35" s="25" t="s">
        <v>215</v>
      </c>
      <c r="F35" s="25" t="s">
        <v>110</v>
      </c>
      <c r="G35" s="171" t="s">
        <v>225</v>
      </c>
      <c r="H35" s="182"/>
      <c r="I35" s="182">
        <v>1</v>
      </c>
      <c r="J35" s="182">
        <v>1</v>
      </c>
      <c r="K35" s="182">
        <v>1</v>
      </c>
      <c r="L35" s="182">
        <v>1</v>
      </c>
      <c r="M35" s="182"/>
      <c r="N35" s="182"/>
      <c r="O35" s="9">
        <f t="shared" si="0"/>
        <v>1</v>
      </c>
      <c r="P35" s="301">
        <f>IF(H35="",O35,H35)</f>
        <v>1</v>
      </c>
      <c r="Q35" s="307" t="s">
        <v>167</v>
      </c>
      <c r="R35" s="307" t="s">
        <v>167</v>
      </c>
      <c r="S35" s="307" t="s">
        <v>97</v>
      </c>
      <c r="T35" s="307" t="s">
        <v>97</v>
      </c>
      <c r="U35" s="307" t="s">
        <v>167</v>
      </c>
      <c r="V35" s="307" t="s">
        <v>97</v>
      </c>
      <c r="W35" s="307" t="s">
        <v>97</v>
      </c>
      <c r="X35" s="307" t="s">
        <v>97</v>
      </c>
      <c r="Y35" s="307" t="s">
        <v>97</v>
      </c>
      <c r="Z35" s="307" t="s">
        <v>167</v>
      </c>
      <c r="AA35" s="307" t="s">
        <v>167</v>
      </c>
      <c r="AB35" s="307" t="s">
        <v>167</v>
      </c>
      <c r="AC35" s="307" t="s">
        <v>97</v>
      </c>
      <c r="AD35" s="307" t="s">
        <v>167</v>
      </c>
      <c r="AE35" s="307" t="s">
        <v>97</v>
      </c>
      <c r="AF35" s="307" t="s">
        <v>97</v>
      </c>
      <c r="AG35" s="307" t="s">
        <v>97</v>
      </c>
      <c r="AH35" s="307" t="s">
        <v>97</v>
      </c>
      <c r="AI35" s="307" t="s">
        <v>97</v>
      </c>
      <c r="AJ35" s="298">
        <f>COUNTIF(Q35:AI35,"SI")</f>
        <v>7</v>
      </c>
      <c r="AK35" s="298">
        <f>COUNTIF(Q35:AI35,"NO")</f>
        <v>12</v>
      </c>
      <c r="AL35" s="299" t="str">
        <f>IF(OR(AF35="SI",AJ35&gt;11),"CATASTRÓFICO",IF(AJ35&gt;5,"MAYOR",IF(AJ35&gt;0,"MODERADO","")))</f>
        <v>MAYOR</v>
      </c>
      <c r="AM35" s="300">
        <f>P35</f>
        <v>1</v>
      </c>
      <c r="AN35" s="299">
        <f>IF(AL35="MODERADO",3,IF(AL35="MAYOR",4,IF(AL35="CATASTRÓFICO",5,"")))</f>
        <v>4</v>
      </c>
      <c r="AO35" s="290">
        <f>AM35*AN35</f>
        <v>4</v>
      </c>
      <c r="AP35" s="168" t="str">
        <f>IF(OR(AN35=5,AO35=20,AO35=15,AO35=16,AND(AO35=12,AN35=4)),"Extremo",IF(OR(AO35=8,AO35=9,AND(AO35=4,AN35=4),AND(AO35=12,AN35=3),AND(AO35=10,AN35=2),AND(AO35=5,AN35=1)),"Alto",IF(OR(AO35=6,AND(AO35=4,AN35=1),AND(AO35=3,AN35=3)),"Moderado",IF(OR(AO35=1,AO35=2,AND(AO35=3,AN35=1),AND(AO35=4,AN35=2)),"Bajo"," "))))</f>
        <v>Alto</v>
      </c>
      <c r="AQ35" s="171" t="str">
        <f>IF(AP35="Bajo","Asumir",IF(AP35="Moderado","Reducir",IF(AP35="Alto","Reducir o Evitar o Transferir",IF(AP35="Extremo","Reducir o Evitar o Transferir"," "))))</f>
        <v>Reducir o Evitar o Transferir</v>
      </c>
      <c r="AR35" s="51" t="s">
        <v>226</v>
      </c>
      <c r="AS35" s="306" t="s">
        <v>118</v>
      </c>
      <c r="AT35" s="52" t="s">
        <v>88</v>
      </c>
      <c r="AU35" s="52">
        <f t="shared" si="15"/>
        <v>15</v>
      </c>
      <c r="AV35" s="52" t="s">
        <v>89</v>
      </c>
      <c r="AW35" s="52">
        <f t="shared" si="16"/>
        <v>15</v>
      </c>
      <c r="AX35" s="52" t="s">
        <v>90</v>
      </c>
      <c r="AY35" s="52">
        <f t="shared" si="17"/>
        <v>15</v>
      </c>
      <c r="AZ35" s="52" t="s">
        <v>91</v>
      </c>
      <c r="BA35" s="52">
        <f t="shared" si="18"/>
        <v>15</v>
      </c>
      <c r="BB35" s="52" t="s">
        <v>92</v>
      </c>
      <c r="BC35" s="52">
        <f t="shared" si="19"/>
        <v>15</v>
      </c>
      <c r="BD35" s="52" t="s">
        <v>93</v>
      </c>
      <c r="BE35" s="52">
        <f t="shared" si="20"/>
        <v>15</v>
      </c>
      <c r="BF35" s="52" t="s">
        <v>94</v>
      </c>
      <c r="BG35" s="52">
        <f t="shared" si="21"/>
        <v>10</v>
      </c>
      <c r="BH35" s="52">
        <f t="shared" si="22"/>
        <v>100</v>
      </c>
      <c r="BI35" s="52" t="str">
        <f t="shared" si="23"/>
        <v>Fuerte</v>
      </c>
      <c r="BJ35" s="52" t="s">
        <v>95</v>
      </c>
      <c r="BK35" s="52" t="str">
        <f t="shared" si="24"/>
        <v>Fuerte</v>
      </c>
      <c r="BL35" s="52" t="str">
        <f t="shared" si="25"/>
        <v>Fuerte</v>
      </c>
      <c r="BM35" s="52">
        <f t="shared" si="26"/>
        <v>100</v>
      </c>
      <c r="BN35" s="52" t="str">
        <f t="shared" si="27"/>
        <v>Probabilidad</v>
      </c>
      <c r="BO35" s="293">
        <f>AVERAGE(BM35:BM39)</f>
        <v>100</v>
      </c>
      <c r="BP35" s="295" t="str">
        <f>IF(BO35=100,"FUERTE",IF(BO35&gt;49,"MODERADO",IF(BO35&lt;50,"DÉBIL","")))</f>
        <v>FUERTE</v>
      </c>
      <c r="BQ35" s="295">
        <f>IF(AND(BP35="FUERTE",OR(BN35="Probabilidad",BN36="Probabilidad",BN37="Probabilidad", BN38="Probabilidad",BN39="Probabilidad")),2,IF(AND(BP35="MODERADO",OR(BN35="Probabilidad",BN36="Probabilidad",BN37="Probabilidad", BN38="Probabilidad",BN39="Probabilidad")),1,0))</f>
        <v>2</v>
      </c>
      <c r="BR35" s="280">
        <v>0</v>
      </c>
      <c r="BS35" s="283">
        <f>IF(AM35-BQ35&lt;=0,1,AM35-BQ35)</f>
        <v>1</v>
      </c>
      <c r="BT35" s="285">
        <f>AN35-BR35</f>
        <v>4</v>
      </c>
      <c r="BU35" s="285">
        <f>BS35*BT35</f>
        <v>4</v>
      </c>
      <c r="BV35" s="303" t="str">
        <f>IF(OR(BT35=5,BU35=20,BU35=15,BU35=16,AND(BU35=12,BT35=4)),"Extremo",IF(OR(BU35=8,BU35=9,AND(BU35=4,BT35=4),AND(BU35=12,BT35=3),AND(BU35=10,BT35=2),AND(BU35=5,BT35=1)),"Alto",IF(OR(BU35=6,AND(BU35=4,BT35=1),AND(BU35=3,BT35=3)),"Moderado",IF(OR(BU35=1,BU35=2,AND(BU35=3,BT35=3),AND(BU35=4,BT35=2)),"Bajo"," "))))</f>
        <v>Alto</v>
      </c>
      <c r="BW35" s="174" t="s">
        <v>96</v>
      </c>
      <c r="BX35" s="174" t="s">
        <v>227</v>
      </c>
      <c r="BY35" s="174" t="s">
        <v>111</v>
      </c>
      <c r="BZ35" s="174" t="s">
        <v>121</v>
      </c>
      <c r="CA35" s="174" t="s">
        <v>122</v>
      </c>
    </row>
    <row r="36" spans="1:79" ht="15.75" customHeight="1" thickBot="1" x14ac:dyDescent="0.25">
      <c r="A36" s="274"/>
      <c r="B36" s="172"/>
      <c r="C36" s="172"/>
      <c r="D36" s="172"/>
      <c r="E36" s="14"/>
      <c r="F36" s="51" t="s">
        <v>120</v>
      </c>
      <c r="G36" s="172"/>
      <c r="H36" s="172"/>
      <c r="I36" s="172"/>
      <c r="J36" s="172"/>
      <c r="K36" s="172"/>
      <c r="L36" s="172"/>
      <c r="M36" s="172"/>
      <c r="N36" s="172"/>
      <c r="O36" s="13" t="e">
        <f t="shared" si="0"/>
        <v>#DIV/0!</v>
      </c>
      <c r="P36" s="172"/>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291"/>
      <c r="AP36" s="172"/>
      <c r="AQ36" s="172"/>
      <c r="AR36" s="51" t="s">
        <v>226</v>
      </c>
      <c r="AS36" s="172"/>
      <c r="AT36" s="52" t="s">
        <v>88</v>
      </c>
      <c r="AU36" s="52">
        <f t="shared" si="15"/>
        <v>15</v>
      </c>
      <c r="AV36" s="52" t="s">
        <v>89</v>
      </c>
      <c r="AW36" s="52">
        <f t="shared" si="16"/>
        <v>15</v>
      </c>
      <c r="AX36" s="52" t="s">
        <v>90</v>
      </c>
      <c r="AY36" s="52">
        <f t="shared" si="17"/>
        <v>15</v>
      </c>
      <c r="AZ36" s="52" t="s">
        <v>91</v>
      </c>
      <c r="BA36" s="52">
        <f t="shared" si="18"/>
        <v>15</v>
      </c>
      <c r="BB36" s="52" t="s">
        <v>92</v>
      </c>
      <c r="BC36" s="52">
        <f t="shared" si="19"/>
        <v>15</v>
      </c>
      <c r="BD36" s="52" t="s">
        <v>93</v>
      </c>
      <c r="BE36" s="52">
        <f t="shared" si="20"/>
        <v>15</v>
      </c>
      <c r="BF36" s="52" t="s">
        <v>94</v>
      </c>
      <c r="BG36" s="52">
        <f t="shared" si="21"/>
        <v>10</v>
      </c>
      <c r="BH36" s="52">
        <f t="shared" si="22"/>
        <v>100</v>
      </c>
      <c r="BI36" s="52" t="str">
        <f t="shared" si="23"/>
        <v>Fuerte</v>
      </c>
      <c r="BJ36" s="52" t="s">
        <v>95</v>
      </c>
      <c r="BK36" s="52" t="str">
        <f t="shared" si="24"/>
        <v>Fuerte</v>
      </c>
      <c r="BL36" s="52" t="str">
        <f t="shared" si="25"/>
        <v>Fuerte</v>
      </c>
      <c r="BM36" s="52">
        <f t="shared" si="26"/>
        <v>100</v>
      </c>
      <c r="BN36" s="52" t="str">
        <f t="shared" si="27"/>
        <v>Probabilidad</v>
      </c>
      <c r="BO36" s="294"/>
      <c r="BP36" s="197"/>
      <c r="BQ36" s="197"/>
      <c r="BR36" s="281"/>
      <c r="BS36" s="274"/>
      <c r="BT36" s="172"/>
      <c r="BU36" s="172"/>
      <c r="BV36" s="304"/>
      <c r="BW36" s="172"/>
      <c r="BX36" s="172"/>
      <c r="BY36" s="172"/>
      <c r="BZ36" s="172"/>
      <c r="CA36" s="172"/>
    </row>
    <row r="37" spans="1:79" ht="15.75" customHeight="1" thickBot="1" x14ac:dyDescent="0.25">
      <c r="A37" s="274"/>
      <c r="B37" s="172"/>
      <c r="C37" s="172"/>
      <c r="D37" s="172"/>
      <c r="E37" s="14"/>
      <c r="F37" s="51" t="s">
        <v>113</v>
      </c>
      <c r="G37" s="172"/>
      <c r="H37" s="172"/>
      <c r="I37" s="172"/>
      <c r="J37" s="172"/>
      <c r="K37" s="172"/>
      <c r="L37" s="172"/>
      <c r="M37" s="172"/>
      <c r="N37" s="172"/>
      <c r="O37" s="13" t="e">
        <f t="shared" si="0"/>
        <v>#DIV/0!</v>
      </c>
      <c r="P37" s="172"/>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291"/>
      <c r="AP37" s="172"/>
      <c r="AQ37" s="172"/>
      <c r="AR37" s="51" t="s">
        <v>226</v>
      </c>
      <c r="AS37" s="286"/>
      <c r="AT37" s="52" t="s">
        <v>88</v>
      </c>
      <c r="AU37" s="52">
        <f t="shared" si="15"/>
        <v>15</v>
      </c>
      <c r="AV37" s="52" t="s">
        <v>89</v>
      </c>
      <c r="AW37" s="52">
        <f t="shared" si="16"/>
        <v>15</v>
      </c>
      <c r="AX37" s="52" t="s">
        <v>90</v>
      </c>
      <c r="AY37" s="52">
        <f t="shared" si="17"/>
        <v>15</v>
      </c>
      <c r="AZ37" s="52" t="s">
        <v>91</v>
      </c>
      <c r="BA37" s="52">
        <f t="shared" si="18"/>
        <v>15</v>
      </c>
      <c r="BB37" s="52" t="s">
        <v>92</v>
      </c>
      <c r="BC37" s="52">
        <f t="shared" si="19"/>
        <v>15</v>
      </c>
      <c r="BD37" s="52" t="s">
        <v>93</v>
      </c>
      <c r="BE37" s="52">
        <f t="shared" si="20"/>
        <v>15</v>
      </c>
      <c r="BF37" s="52" t="s">
        <v>94</v>
      </c>
      <c r="BG37" s="52">
        <f t="shared" si="21"/>
        <v>10</v>
      </c>
      <c r="BH37" s="52">
        <f t="shared" si="22"/>
        <v>100</v>
      </c>
      <c r="BI37" s="52" t="str">
        <f t="shared" si="23"/>
        <v>Fuerte</v>
      </c>
      <c r="BJ37" s="52" t="s">
        <v>95</v>
      </c>
      <c r="BK37" s="52" t="str">
        <f t="shared" si="24"/>
        <v>Fuerte</v>
      </c>
      <c r="BL37" s="52" t="str">
        <f t="shared" si="25"/>
        <v>Fuerte</v>
      </c>
      <c r="BM37" s="52">
        <f t="shared" si="26"/>
        <v>100</v>
      </c>
      <c r="BN37" s="52" t="str">
        <f t="shared" si="27"/>
        <v>Probabilidad</v>
      </c>
      <c r="BO37" s="294"/>
      <c r="BP37" s="197"/>
      <c r="BQ37" s="197"/>
      <c r="BR37" s="281"/>
      <c r="BS37" s="274"/>
      <c r="BT37" s="172"/>
      <c r="BU37" s="172"/>
      <c r="BV37" s="304"/>
      <c r="BW37" s="172"/>
      <c r="BX37" s="172"/>
      <c r="BY37" s="172"/>
      <c r="BZ37" s="172"/>
      <c r="CA37" s="172"/>
    </row>
    <row r="38" spans="1:79" ht="15.75" customHeight="1" thickBot="1" x14ac:dyDescent="0.3">
      <c r="A38" s="274"/>
      <c r="B38" s="172"/>
      <c r="C38" s="172"/>
      <c r="D38" s="172"/>
      <c r="E38" s="14"/>
      <c r="F38" s="11"/>
      <c r="G38" s="172"/>
      <c r="H38" s="172"/>
      <c r="I38" s="172"/>
      <c r="J38" s="172"/>
      <c r="K38" s="172"/>
      <c r="L38" s="172"/>
      <c r="M38" s="172"/>
      <c r="N38" s="172"/>
      <c r="O38" s="13" t="e">
        <f t="shared" si="0"/>
        <v>#DIV/0!</v>
      </c>
      <c r="P38" s="172"/>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291"/>
      <c r="AP38" s="172"/>
      <c r="AQ38" s="172"/>
      <c r="AR38" s="11"/>
      <c r="AS38" s="11"/>
      <c r="AT38" s="11"/>
      <c r="AU38" s="4">
        <f t="shared" si="15"/>
        <v>0</v>
      </c>
      <c r="AV38" s="11"/>
      <c r="AW38" s="4">
        <f t="shared" si="16"/>
        <v>0</v>
      </c>
      <c r="AX38" s="11"/>
      <c r="AY38" s="4">
        <f t="shared" si="17"/>
        <v>0</v>
      </c>
      <c r="AZ38" s="14"/>
      <c r="BA38" s="4">
        <f t="shared" si="18"/>
        <v>0</v>
      </c>
      <c r="BB38" s="14"/>
      <c r="BC38" s="4">
        <f t="shared" si="19"/>
        <v>0</v>
      </c>
      <c r="BD38" s="14"/>
      <c r="BE38" s="4">
        <f t="shared" si="20"/>
        <v>0</v>
      </c>
      <c r="BF38" s="14"/>
      <c r="BG38" s="4">
        <f t="shared" si="21"/>
        <v>0</v>
      </c>
      <c r="BH38" s="4">
        <f t="shared" si="22"/>
        <v>0</v>
      </c>
      <c r="BI38" s="12" t="str">
        <f t="shared" si="23"/>
        <v/>
      </c>
      <c r="BJ38" s="3"/>
      <c r="BK38" s="12">
        <f t="shared" si="24"/>
        <v>0</v>
      </c>
      <c r="BL38" s="4">
        <f t="shared" si="25"/>
        <v>0</v>
      </c>
      <c r="BM38" s="12" t="str">
        <f t="shared" si="26"/>
        <v/>
      </c>
      <c r="BN38" s="12" t="str">
        <f t="shared" si="27"/>
        <v>No es un Control</v>
      </c>
      <c r="BO38" s="294"/>
      <c r="BP38" s="197"/>
      <c r="BQ38" s="197"/>
      <c r="BR38" s="281"/>
      <c r="BS38" s="274"/>
      <c r="BT38" s="172"/>
      <c r="BU38" s="172"/>
      <c r="BV38" s="304"/>
      <c r="BW38" s="172"/>
      <c r="BX38" s="172"/>
      <c r="BY38" s="172"/>
      <c r="BZ38" s="172"/>
      <c r="CA38" s="172"/>
    </row>
    <row r="39" spans="1:79" ht="15.75" customHeight="1" thickBot="1" x14ac:dyDescent="0.3">
      <c r="A39" s="275"/>
      <c r="B39" s="173"/>
      <c r="C39" s="173"/>
      <c r="D39" s="173"/>
      <c r="E39" s="18"/>
      <c r="F39" s="16"/>
      <c r="G39" s="173"/>
      <c r="H39" s="173"/>
      <c r="I39" s="173"/>
      <c r="J39" s="173"/>
      <c r="K39" s="173"/>
      <c r="L39" s="173"/>
      <c r="M39" s="173"/>
      <c r="N39" s="173"/>
      <c r="O39" s="15" t="e">
        <f t="shared" si="0"/>
        <v>#DIV/0!</v>
      </c>
      <c r="P39" s="173"/>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92"/>
      <c r="AP39" s="173"/>
      <c r="AQ39" s="173"/>
      <c r="AR39" s="11"/>
      <c r="AS39" s="11"/>
      <c r="AT39" s="11"/>
      <c r="AU39" s="4">
        <f t="shared" si="15"/>
        <v>0</v>
      </c>
      <c r="AV39" s="11"/>
      <c r="AW39" s="4">
        <f t="shared" si="16"/>
        <v>0</v>
      </c>
      <c r="AX39" s="11"/>
      <c r="AY39" s="4">
        <f t="shared" si="17"/>
        <v>0</v>
      </c>
      <c r="AZ39" s="14"/>
      <c r="BA39" s="4">
        <f t="shared" si="18"/>
        <v>0</v>
      </c>
      <c r="BB39" s="14"/>
      <c r="BC39" s="4">
        <f t="shared" si="19"/>
        <v>0</v>
      </c>
      <c r="BD39" s="14"/>
      <c r="BE39" s="4">
        <f t="shared" si="20"/>
        <v>0</v>
      </c>
      <c r="BF39" s="14"/>
      <c r="BG39" s="4">
        <f t="shared" si="21"/>
        <v>0</v>
      </c>
      <c r="BH39" s="4">
        <f t="shared" si="22"/>
        <v>0</v>
      </c>
      <c r="BI39" s="12" t="str">
        <f t="shared" si="23"/>
        <v/>
      </c>
      <c r="BJ39" s="3"/>
      <c r="BK39" s="12">
        <f t="shared" si="24"/>
        <v>0</v>
      </c>
      <c r="BL39" s="4">
        <f t="shared" si="25"/>
        <v>0</v>
      </c>
      <c r="BM39" s="12" t="str">
        <f t="shared" si="26"/>
        <v/>
      </c>
      <c r="BN39" s="12" t="str">
        <f t="shared" si="27"/>
        <v>No es un Control</v>
      </c>
      <c r="BO39" s="294"/>
      <c r="BP39" s="296"/>
      <c r="BQ39" s="296"/>
      <c r="BR39" s="282"/>
      <c r="BS39" s="284"/>
      <c r="BT39" s="286"/>
      <c r="BU39" s="286"/>
      <c r="BV39" s="305"/>
      <c r="BW39" s="173"/>
      <c r="BX39" s="173"/>
      <c r="BY39" s="173"/>
      <c r="BZ39" s="173"/>
      <c r="CA39" s="173"/>
    </row>
    <row r="40" spans="1:79" ht="15.75" customHeight="1" thickBot="1" x14ac:dyDescent="0.25">
      <c r="A40" s="273">
        <v>6</v>
      </c>
      <c r="B40" s="182" t="s">
        <v>229</v>
      </c>
      <c r="C40" s="171" t="s">
        <v>129</v>
      </c>
      <c r="D40" s="171" t="s">
        <v>230</v>
      </c>
      <c r="E40" s="25" t="s">
        <v>231</v>
      </c>
      <c r="F40" s="25" t="s">
        <v>232</v>
      </c>
      <c r="G40" s="171" t="s">
        <v>233</v>
      </c>
      <c r="H40" s="182"/>
      <c r="I40" s="182">
        <v>1</v>
      </c>
      <c r="J40" s="182">
        <v>1</v>
      </c>
      <c r="K40" s="182">
        <v>1</v>
      </c>
      <c r="L40" s="182">
        <v>1</v>
      </c>
      <c r="M40" s="182"/>
      <c r="N40" s="182"/>
      <c r="O40" s="9">
        <f t="shared" si="0"/>
        <v>1</v>
      </c>
      <c r="P40" s="301">
        <f>IF(H40="",O40,H40)</f>
        <v>1</v>
      </c>
      <c r="Q40" s="182" t="s">
        <v>97</v>
      </c>
      <c r="R40" s="182" t="s">
        <v>97</v>
      </c>
      <c r="S40" s="182" t="s">
        <v>97</v>
      </c>
      <c r="T40" s="182" t="s">
        <v>97</v>
      </c>
      <c r="U40" s="182" t="s">
        <v>97</v>
      </c>
      <c r="V40" s="182" t="s">
        <v>97</v>
      </c>
      <c r="W40" s="182" t="s">
        <v>97</v>
      </c>
      <c r="X40" s="182" t="s">
        <v>97</v>
      </c>
      <c r="Y40" s="182" t="s">
        <v>97</v>
      </c>
      <c r="Z40" s="182" t="s">
        <v>167</v>
      </c>
      <c r="AA40" s="182" t="s">
        <v>167</v>
      </c>
      <c r="AB40" s="182" t="s">
        <v>167</v>
      </c>
      <c r="AC40" s="182" t="s">
        <v>97</v>
      </c>
      <c r="AD40" s="182" t="s">
        <v>97</v>
      </c>
      <c r="AE40" s="182" t="s">
        <v>97</v>
      </c>
      <c r="AF40" s="182" t="s">
        <v>97</v>
      </c>
      <c r="AG40" s="182" t="s">
        <v>97</v>
      </c>
      <c r="AH40" s="182" t="s">
        <v>97</v>
      </c>
      <c r="AI40" s="182" t="s">
        <v>97</v>
      </c>
      <c r="AJ40" s="298">
        <f>COUNTIF(Q40:AI40,"SI")</f>
        <v>3</v>
      </c>
      <c r="AK40" s="298">
        <f>COUNTIF(Q40:AI40,"NO")</f>
        <v>16</v>
      </c>
      <c r="AL40" s="299" t="str">
        <f>IF(OR(AF40="SI",AJ40&gt;11),"CATASTRÓFICO",IF(AJ40&gt;5,"MAYOR",IF(AJ40&gt;0,"MODERADO","")))</f>
        <v>MODERADO</v>
      </c>
      <c r="AM40" s="300">
        <f>P40</f>
        <v>1</v>
      </c>
      <c r="AN40" s="299">
        <f>IF(AL40="MODERADO",3,IF(AL40="MAYOR",4,IF(AL40="CATASTRÓFICO",5,"")))</f>
        <v>3</v>
      </c>
      <c r="AO40" s="290">
        <f>AM40*AN40</f>
        <v>3</v>
      </c>
      <c r="AP40" s="168" t="str">
        <f>IF(OR(AN40=5,AO40=20,AO40=15,AO40=16,AND(AO40=12,AN40=4)),"Extremo",IF(OR(AO40=8,AO40=9,AND(AO40=4,AN40=4),AND(AO40=12,AN40=3),AND(AO40=10,AN40=2),AND(AO40=5,AN40=1)),"Alto",IF(OR(AO40=6,AND(AO40=4,AN40=1),AND(AO40=3,AN40=3)),"Moderado",IF(OR(AO40=1,AO40=2,AND(AO40=3,AN40=1),AND(AO40=4,AN40=2)),"Bajo"," "))))</f>
        <v>Moderado</v>
      </c>
      <c r="AQ40" s="171" t="str">
        <f>IF(AP40="Bajo","Asumir",IF(AP40="Moderado","Reducir",IF(AP40="Alto","Reducir o Evitar o Transferir",IF(AP40="Extremo","Reducir o Evitar o Transferir"," "))))</f>
        <v>Reducir</v>
      </c>
      <c r="AR40" s="51" t="s">
        <v>234</v>
      </c>
      <c r="AS40" s="54" t="s">
        <v>235</v>
      </c>
      <c r="AT40" s="52" t="s">
        <v>88</v>
      </c>
      <c r="AU40" s="52">
        <f t="shared" si="15"/>
        <v>15</v>
      </c>
      <c r="AV40" s="52" t="s">
        <v>89</v>
      </c>
      <c r="AW40" s="52">
        <f t="shared" si="16"/>
        <v>15</v>
      </c>
      <c r="AX40" s="52" t="s">
        <v>90</v>
      </c>
      <c r="AY40" s="52">
        <f t="shared" si="17"/>
        <v>15</v>
      </c>
      <c r="AZ40" s="52" t="s">
        <v>91</v>
      </c>
      <c r="BA40" s="52">
        <f t="shared" si="18"/>
        <v>15</v>
      </c>
      <c r="BB40" s="52" t="s">
        <v>92</v>
      </c>
      <c r="BC40" s="52">
        <f t="shared" si="19"/>
        <v>15</v>
      </c>
      <c r="BD40" s="52" t="s">
        <v>93</v>
      </c>
      <c r="BE40" s="52">
        <f t="shared" si="20"/>
        <v>15</v>
      </c>
      <c r="BF40" s="52" t="s">
        <v>94</v>
      </c>
      <c r="BG40" s="52">
        <f t="shared" si="21"/>
        <v>10</v>
      </c>
      <c r="BH40" s="52">
        <f t="shared" si="22"/>
        <v>100</v>
      </c>
      <c r="BI40" s="52" t="str">
        <f t="shared" si="23"/>
        <v>Fuerte</v>
      </c>
      <c r="BJ40" s="52" t="s">
        <v>95</v>
      </c>
      <c r="BK40" s="52" t="str">
        <f t="shared" si="24"/>
        <v>Fuerte</v>
      </c>
      <c r="BL40" s="52" t="str">
        <f t="shared" si="25"/>
        <v>Fuerte</v>
      </c>
      <c r="BM40" s="52">
        <f t="shared" si="26"/>
        <v>100</v>
      </c>
      <c r="BN40" s="52" t="str">
        <f t="shared" si="27"/>
        <v>Probabilidad</v>
      </c>
      <c r="BO40" s="293">
        <f>AVERAGE(BM40:BM44)</f>
        <v>100</v>
      </c>
      <c r="BP40" s="295" t="str">
        <f>IF(BO40=100,"FUERTE",IF(BO40&gt;49,"MODERADO",IF(BO40&lt;50,"DÉBIL","")))</f>
        <v>FUERTE</v>
      </c>
      <c r="BQ40" s="295">
        <f>IF(AND(BP40="FUERTE",OR(BN40="Probabilidad",BN41="Probabilidad",BN42="Probabilidad", BN43="Probabilidad",BN44="Probabilidad")),2,IF(AND(BP40="MODERADO",OR(BN40="Probabilidad",BN41="Probabilidad",BN42="Probabilidad", BN43="Probabilidad",BN44="Probabilidad")),1,0))</f>
        <v>2</v>
      </c>
      <c r="BR40" s="280">
        <v>0</v>
      </c>
      <c r="BS40" s="283">
        <f>IF(AM40-BQ40&lt;=0,1,AM40-BQ40)</f>
        <v>1</v>
      </c>
      <c r="BT40" s="285">
        <f>AN40-BR40</f>
        <v>3</v>
      </c>
      <c r="BU40" s="285">
        <f>BS40*BT40</f>
        <v>3</v>
      </c>
      <c r="BV40" s="287" t="str">
        <f>IF(OR(BT40=5,BU40=20,BU40=15,BU40=16,AND(BU40=12,BT40=4)),"Extremo",IF(OR(BU40=8,BU40=9,AND(BU40=4,BT40=4),AND(BU40=12,BT40=3),AND(BU40=10,BT40=2),AND(BU40=5,BT40=1)),"Alto",IF(OR(BU40=6,AND(BU40=4,BT40=1),AND(BU40=3,BT40=3)),"Moderado",IF(OR(BU40=1,BU40=2,AND(BU40=3,BT40=3),AND(BU40=4,BT40=2)),"Bajo"," "))))</f>
        <v>Moderado</v>
      </c>
      <c r="BW40" s="171" t="s">
        <v>236</v>
      </c>
      <c r="BX40" s="171" t="s">
        <v>132</v>
      </c>
      <c r="BY40" s="171" t="s">
        <v>237</v>
      </c>
      <c r="BZ40" s="171" t="s">
        <v>238</v>
      </c>
      <c r="CA40" s="171" t="s">
        <v>239</v>
      </c>
    </row>
    <row r="41" spans="1:79" ht="15.75" customHeight="1" thickBot="1" x14ac:dyDescent="0.3">
      <c r="A41" s="274"/>
      <c r="B41" s="172"/>
      <c r="C41" s="172"/>
      <c r="D41" s="172"/>
      <c r="E41" s="14"/>
      <c r="F41" s="11" t="s">
        <v>240</v>
      </c>
      <c r="G41" s="172"/>
      <c r="H41" s="172"/>
      <c r="I41" s="172"/>
      <c r="J41" s="172"/>
      <c r="K41" s="172"/>
      <c r="L41" s="172"/>
      <c r="M41" s="172"/>
      <c r="N41" s="172"/>
      <c r="O41" s="13" t="e">
        <f t="shared" si="0"/>
        <v>#DIV/0!</v>
      </c>
      <c r="P41" s="172"/>
      <c r="Q41" s="172"/>
      <c r="R41" s="172"/>
      <c r="S41" s="172"/>
      <c r="T41" s="172"/>
      <c r="U41" s="172"/>
      <c r="V41" s="172"/>
      <c r="W41" s="172"/>
      <c r="X41" s="172"/>
      <c r="Y41" s="172"/>
      <c r="Z41" s="172"/>
      <c r="AA41" s="172"/>
      <c r="AB41" s="172"/>
      <c r="AC41" s="172"/>
      <c r="AD41" s="172"/>
      <c r="AE41" s="172"/>
      <c r="AF41" s="172"/>
      <c r="AG41" s="172"/>
      <c r="AH41" s="172"/>
      <c r="AI41" s="172"/>
      <c r="AJ41" s="179"/>
      <c r="AK41" s="179"/>
      <c r="AL41" s="179"/>
      <c r="AM41" s="179"/>
      <c r="AN41" s="179"/>
      <c r="AO41" s="291"/>
      <c r="AP41" s="172"/>
      <c r="AQ41" s="172"/>
      <c r="AR41" s="51"/>
      <c r="AS41" s="11"/>
      <c r="AT41" s="11"/>
      <c r="AU41" s="4">
        <f t="shared" si="15"/>
        <v>0</v>
      </c>
      <c r="AV41" s="11"/>
      <c r="AW41" s="4">
        <f t="shared" si="16"/>
        <v>0</v>
      </c>
      <c r="AX41" s="11"/>
      <c r="AY41" s="4">
        <f t="shared" si="17"/>
        <v>0</v>
      </c>
      <c r="AZ41" s="14"/>
      <c r="BA41" s="4">
        <f t="shared" si="18"/>
        <v>0</v>
      </c>
      <c r="BB41" s="14"/>
      <c r="BC41" s="4">
        <f t="shared" si="19"/>
        <v>0</v>
      </c>
      <c r="BD41" s="14"/>
      <c r="BE41" s="4">
        <f t="shared" si="20"/>
        <v>0</v>
      </c>
      <c r="BF41" s="14"/>
      <c r="BG41" s="4">
        <f t="shared" si="21"/>
        <v>0</v>
      </c>
      <c r="BH41" s="4">
        <f t="shared" si="22"/>
        <v>0</v>
      </c>
      <c r="BI41" s="12" t="str">
        <f t="shared" si="23"/>
        <v/>
      </c>
      <c r="BJ41" s="3"/>
      <c r="BK41" s="12">
        <f t="shared" si="24"/>
        <v>0</v>
      </c>
      <c r="BL41" s="4">
        <f t="shared" si="25"/>
        <v>0</v>
      </c>
      <c r="BM41" s="12" t="str">
        <f t="shared" si="26"/>
        <v/>
      </c>
      <c r="BN41" s="12" t="str">
        <f t="shared" si="27"/>
        <v>No es un Control</v>
      </c>
      <c r="BO41" s="294"/>
      <c r="BP41" s="197"/>
      <c r="BQ41" s="197"/>
      <c r="BR41" s="281"/>
      <c r="BS41" s="274"/>
      <c r="BT41" s="172"/>
      <c r="BU41" s="172"/>
      <c r="BV41" s="288"/>
      <c r="BW41" s="172"/>
      <c r="BX41" s="172"/>
      <c r="BY41" s="172"/>
      <c r="BZ41" s="172"/>
      <c r="CA41" s="172"/>
    </row>
    <row r="42" spans="1:79" ht="15.75" customHeight="1" thickBot="1" x14ac:dyDescent="0.3">
      <c r="A42" s="274"/>
      <c r="B42" s="172"/>
      <c r="C42" s="172"/>
      <c r="D42" s="172"/>
      <c r="E42" s="14"/>
      <c r="F42" s="51" t="s">
        <v>241</v>
      </c>
      <c r="G42" s="172"/>
      <c r="H42" s="172"/>
      <c r="I42" s="172"/>
      <c r="J42" s="172"/>
      <c r="K42" s="172"/>
      <c r="L42" s="172"/>
      <c r="M42" s="172"/>
      <c r="N42" s="172"/>
      <c r="O42" s="13" t="e">
        <f t="shared" si="0"/>
        <v>#DIV/0!</v>
      </c>
      <c r="P42" s="172"/>
      <c r="Q42" s="172"/>
      <c r="R42" s="172"/>
      <c r="S42" s="172"/>
      <c r="T42" s="172"/>
      <c r="U42" s="172"/>
      <c r="V42" s="172"/>
      <c r="W42" s="172"/>
      <c r="X42" s="172"/>
      <c r="Y42" s="172"/>
      <c r="Z42" s="172"/>
      <c r="AA42" s="172"/>
      <c r="AB42" s="172"/>
      <c r="AC42" s="172"/>
      <c r="AD42" s="172"/>
      <c r="AE42" s="172"/>
      <c r="AF42" s="172"/>
      <c r="AG42" s="172"/>
      <c r="AH42" s="172"/>
      <c r="AI42" s="172"/>
      <c r="AJ42" s="179"/>
      <c r="AK42" s="179"/>
      <c r="AL42" s="179"/>
      <c r="AM42" s="179"/>
      <c r="AN42" s="179"/>
      <c r="AO42" s="291"/>
      <c r="AP42" s="172"/>
      <c r="AQ42" s="172"/>
      <c r="AR42" s="51"/>
      <c r="AS42" s="11"/>
      <c r="AT42" s="11"/>
      <c r="AU42" s="4">
        <f t="shared" si="15"/>
        <v>0</v>
      </c>
      <c r="AV42" s="11"/>
      <c r="AW42" s="4">
        <f t="shared" si="16"/>
        <v>0</v>
      </c>
      <c r="AX42" s="11"/>
      <c r="AY42" s="4">
        <f t="shared" si="17"/>
        <v>0</v>
      </c>
      <c r="AZ42" s="14"/>
      <c r="BA42" s="4">
        <f t="shared" si="18"/>
        <v>0</v>
      </c>
      <c r="BB42" s="14"/>
      <c r="BC42" s="4">
        <f t="shared" si="19"/>
        <v>0</v>
      </c>
      <c r="BD42" s="14"/>
      <c r="BE42" s="4">
        <f t="shared" si="20"/>
        <v>0</v>
      </c>
      <c r="BF42" s="14"/>
      <c r="BG42" s="4">
        <f t="shared" si="21"/>
        <v>0</v>
      </c>
      <c r="BH42" s="4">
        <f t="shared" si="22"/>
        <v>0</v>
      </c>
      <c r="BI42" s="12" t="str">
        <f t="shared" si="23"/>
        <v/>
      </c>
      <c r="BJ42" s="3"/>
      <c r="BK42" s="12">
        <f t="shared" si="24"/>
        <v>0</v>
      </c>
      <c r="BL42" s="4">
        <f t="shared" si="25"/>
        <v>0</v>
      </c>
      <c r="BM42" s="12" t="str">
        <f t="shared" si="26"/>
        <v/>
      </c>
      <c r="BN42" s="12" t="str">
        <f t="shared" si="27"/>
        <v>No es un Control</v>
      </c>
      <c r="BO42" s="294"/>
      <c r="BP42" s="197"/>
      <c r="BQ42" s="197"/>
      <c r="BR42" s="281"/>
      <c r="BS42" s="274"/>
      <c r="BT42" s="172"/>
      <c r="BU42" s="172"/>
      <c r="BV42" s="288"/>
      <c r="BW42" s="172"/>
      <c r="BX42" s="172"/>
      <c r="BY42" s="172"/>
      <c r="BZ42" s="172"/>
      <c r="CA42" s="172"/>
    </row>
    <row r="43" spans="1:79" ht="15.75" customHeight="1" thickBot="1" x14ac:dyDescent="0.3">
      <c r="A43" s="274"/>
      <c r="B43" s="172"/>
      <c r="C43" s="172"/>
      <c r="D43" s="172"/>
      <c r="E43" s="14"/>
      <c r="F43" s="51" t="s">
        <v>242</v>
      </c>
      <c r="G43" s="172"/>
      <c r="H43" s="172"/>
      <c r="I43" s="172"/>
      <c r="J43" s="172"/>
      <c r="K43" s="172"/>
      <c r="L43" s="172"/>
      <c r="M43" s="172"/>
      <c r="N43" s="172"/>
      <c r="O43" s="13" t="e">
        <f t="shared" si="0"/>
        <v>#DIV/0!</v>
      </c>
      <c r="P43" s="172"/>
      <c r="Q43" s="172"/>
      <c r="R43" s="172"/>
      <c r="S43" s="172"/>
      <c r="T43" s="172"/>
      <c r="U43" s="172"/>
      <c r="V43" s="172"/>
      <c r="W43" s="172"/>
      <c r="X43" s="172"/>
      <c r="Y43" s="172"/>
      <c r="Z43" s="172"/>
      <c r="AA43" s="172"/>
      <c r="AB43" s="172"/>
      <c r="AC43" s="172"/>
      <c r="AD43" s="172"/>
      <c r="AE43" s="172"/>
      <c r="AF43" s="172"/>
      <c r="AG43" s="172"/>
      <c r="AH43" s="172"/>
      <c r="AI43" s="172"/>
      <c r="AJ43" s="179"/>
      <c r="AK43" s="179"/>
      <c r="AL43" s="179"/>
      <c r="AM43" s="179"/>
      <c r="AN43" s="179"/>
      <c r="AO43" s="291"/>
      <c r="AP43" s="172"/>
      <c r="AQ43" s="172"/>
      <c r="AR43" s="11"/>
      <c r="AS43" s="11"/>
      <c r="AT43" s="11"/>
      <c r="AU43" s="4">
        <f t="shared" si="15"/>
        <v>0</v>
      </c>
      <c r="AV43" s="11"/>
      <c r="AW43" s="4">
        <f t="shared" si="16"/>
        <v>0</v>
      </c>
      <c r="AX43" s="11"/>
      <c r="AY43" s="4">
        <f t="shared" si="17"/>
        <v>0</v>
      </c>
      <c r="AZ43" s="14"/>
      <c r="BA43" s="4">
        <f t="shared" si="18"/>
        <v>0</v>
      </c>
      <c r="BB43" s="14"/>
      <c r="BC43" s="4">
        <f t="shared" si="19"/>
        <v>0</v>
      </c>
      <c r="BD43" s="14"/>
      <c r="BE43" s="4">
        <f t="shared" si="20"/>
        <v>0</v>
      </c>
      <c r="BF43" s="14"/>
      <c r="BG43" s="4">
        <f t="shared" si="21"/>
        <v>0</v>
      </c>
      <c r="BH43" s="4">
        <f t="shared" si="22"/>
        <v>0</v>
      </c>
      <c r="BI43" s="12" t="str">
        <f t="shared" si="23"/>
        <v/>
      </c>
      <c r="BJ43" s="3"/>
      <c r="BK43" s="12">
        <f t="shared" si="24"/>
        <v>0</v>
      </c>
      <c r="BL43" s="4">
        <f t="shared" si="25"/>
        <v>0</v>
      </c>
      <c r="BM43" s="12" t="str">
        <f t="shared" si="26"/>
        <v/>
      </c>
      <c r="BN43" s="12" t="str">
        <f t="shared" si="27"/>
        <v>No es un Control</v>
      </c>
      <c r="BO43" s="294"/>
      <c r="BP43" s="197"/>
      <c r="BQ43" s="197"/>
      <c r="BR43" s="281"/>
      <c r="BS43" s="274"/>
      <c r="BT43" s="172"/>
      <c r="BU43" s="172"/>
      <c r="BV43" s="288"/>
      <c r="BW43" s="172"/>
      <c r="BX43" s="172"/>
      <c r="BY43" s="172"/>
      <c r="BZ43" s="172"/>
      <c r="CA43" s="172"/>
    </row>
    <row r="44" spans="1:79" ht="15.75" customHeight="1" thickBot="1" x14ac:dyDescent="0.3">
      <c r="A44" s="275"/>
      <c r="B44" s="173"/>
      <c r="C44" s="173"/>
      <c r="D44" s="173"/>
      <c r="E44" s="18"/>
      <c r="F44" s="16"/>
      <c r="G44" s="173"/>
      <c r="H44" s="173"/>
      <c r="I44" s="173"/>
      <c r="J44" s="173"/>
      <c r="K44" s="173"/>
      <c r="L44" s="173"/>
      <c r="M44" s="173"/>
      <c r="N44" s="173"/>
      <c r="O44" s="15" t="e">
        <f t="shared" si="0"/>
        <v>#DIV/0!</v>
      </c>
      <c r="P44" s="173"/>
      <c r="Q44" s="173"/>
      <c r="R44" s="173"/>
      <c r="S44" s="173"/>
      <c r="T44" s="173"/>
      <c r="U44" s="173"/>
      <c r="V44" s="173"/>
      <c r="W44" s="173"/>
      <c r="X44" s="173"/>
      <c r="Y44" s="173"/>
      <c r="Z44" s="173"/>
      <c r="AA44" s="173"/>
      <c r="AB44" s="173"/>
      <c r="AC44" s="173"/>
      <c r="AD44" s="173"/>
      <c r="AE44" s="173"/>
      <c r="AF44" s="173"/>
      <c r="AG44" s="173"/>
      <c r="AH44" s="173"/>
      <c r="AI44" s="173"/>
      <c r="AJ44" s="209"/>
      <c r="AK44" s="209"/>
      <c r="AL44" s="209"/>
      <c r="AM44" s="209"/>
      <c r="AN44" s="209"/>
      <c r="AO44" s="292"/>
      <c r="AP44" s="173"/>
      <c r="AQ44" s="173"/>
      <c r="AR44" s="11"/>
      <c r="AS44" s="11"/>
      <c r="AT44" s="11"/>
      <c r="AU44" s="4">
        <f t="shared" si="15"/>
        <v>0</v>
      </c>
      <c r="AV44" s="11"/>
      <c r="AW44" s="4">
        <f t="shared" si="16"/>
        <v>0</v>
      </c>
      <c r="AX44" s="11"/>
      <c r="AY44" s="4">
        <f t="shared" si="17"/>
        <v>0</v>
      </c>
      <c r="AZ44" s="14"/>
      <c r="BA44" s="4">
        <f t="shared" si="18"/>
        <v>0</v>
      </c>
      <c r="BB44" s="14"/>
      <c r="BC44" s="4">
        <f t="shared" si="19"/>
        <v>0</v>
      </c>
      <c r="BD44" s="14"/>
      <c r="BE44" s="4">
        <f t="shared" si="20"/>
        <v>0</v>
      </c>
      <c r="BF44" s="14"/>
      <c r="BG44" s="4">
        <f t="shared" si="21"/>
        <v>0</v>
      </c>
      <c r="BH44" s="4">
        <f t="shared" si="22"/>
        <v>0</v>
      </c>
      <c r="BI44" s="12" t="str">
        <f t="shared" si="23"/>
        <v/>
      </c>
      <c r="BJ44" s="3"/>
      <c r="BK44" s="12">
        <f t="shared" si="24"/>
        <v>0</v>
      </c>
      <c r="BL44" s="4">
        <f t="shared" si="25"/>
        <v>0</v>
      </c>
      <c r="BM44" s="12" t="str">
        <f t="shared" si="26"/>
        <v/>
      </c>
      <c r="BN44" s="12" t="str">
        <f t="shared" si="27"/>
        <v>No es un Control</v>
      </c>
      <c r="BO44" s="294"/>
      <c r="BP44" s="296"/>
      <c r="BQ44" s="296"/>
      <c r="BR44" s="282"/>
      <c r="BS44" s="284"/>
      <c r="BT44" s="286"/>
      <c r="BU44" s="286"/>
      <c r="BV44" s="289"/>
      <c r="BW44" s="173"/>
      <c r="BX44" s="173"/>
      <c r="BY44" s="173"/>
      <c r="BZ44" s="173"/>
      <c r="CA44" s="173"/>
    </row>
    <row r="45" spans="1:79" ht="225" customHeight="1" thickBot="1" x14ac:dyDescent="0.25">
      <c r="A45" s="273">
        <v>7</v>
      </c>
      <c r="B45" s="182" t="s">
        <v>243</v>
      </c>
      <c r="C45" s="171" t="s">
        <v>104</v>
      </c>
      <c r="D45" s="171" t="s">
        <v>244</v>
      </c>
      <c r="E45" s="25" t="s">
        <v>245</v>
      </c>
      <c r="F45" s="25" t="s">
        <v>246</v>
      </c>
      <c r="G45" s="171" t="s">
        <v>247</v>
      </c>
      <c r="H45" s="182"/>
      <c r="I45" s="182">
        <v>1</v>
      </c>
      <c r="J45" s="182">
        <v>1</v>
      </c>
      <c r="K45" s="182">
        <v>1</v>
      </c>
      <c r="L45" s="182">
        <v>1</v>
      </c>
      <c r="M45" s="182"/>
      <c r="N45" s="182"/>
      <c r="O45" s="9">
        <f t="shared" si="0"/>
        <v>1</v>
      </c>
      <c r="P45" s="301">
        <f>IF(H45="",O45,H45)</f>
        <v>1</v>
      </c>
      <c r="Q45" s="302" t="s">
        <v>167</v>
      </c>
      <c r="R45" s="302" t="s">
        <v>167</v>
      </c>
      <c r="S45" s="302" t="s">
        <v>97</v>
      </c>
      <c r="T45" s="302" t="s">
        <v>97</v>
      </c>
      <c r="U45" s="302" t="s">
        <v>167</v>
      </c>
      <c r="V45" s="302" t="s">
        <v>97</v>
      </c>
      <c r="W45" s="302" t="s">
        <v>97</v>
      </c>
      <c r="X45" s="302" t="s">
        <v>97</v>
      </c>
      <c r="Y45" s="302" t="s">
        <v>97</v>
      </c>
      <c r="Z45" s="302" t="s">
        <v>97</v>
      </c>
      <c r="AA45" s="302" t="s">
        <v>167</v>
      </c>
      <c r="AB45" s="302" t="s">
        <v>167</v>
      </c>
      <c r="AC45" s="302" t="s">
        <v>97</v>
      </c>
      <c r="AD45" s="302" t="s">
        <v>97</v>
      </c>
      <c r="AE45" s="302" t="s">
        <v>97</v>
      </c>
      <c r="AF45" s="302" t="s">
        <v>97</v>
      </c>
      <c r="AG45" s="302" t="s">
        <v>97</v>
      </c>
      <c r="AH45" s="302" t="s">
        <v>97</v>
      </c>
      <c r="AI45" s="302" t="s">
        <v>97</v>
      </c>
      <c r="AJ45" s="298">
        <f>COUNTIF(Q45:AI45,"SI")</f>
        <v>5</v>
      </c>
      <c r="AK45" s="298">
        <f>COUNTIF(Q45:AI45,"NO")</f>
        <v>14</v>
      </c>
      <c r="AL45" s="299" t="str">
        <f>IF(OR(AF45="SI",AJ45&gt;11),"CATASTRÓFICO",IF(AJ45&gt;5,"MAYOR",IF(AJ45&gt;0,"MODERADO","")))</f>
        <v>MODERADO</v>
      </c>
      <c r="AM45" s="300">
        <f>P45</f>
        <v>1</v>
      </c>
      <c r="AN45" s="299">
        <f>IF(AL45="MODERADO",3,IF(AL45="MAYOR",4,IF(AL45="CATASTRÓFICO",5,"")))</f>
        <v>3</v>
      </c>
      <c r="AO45" s="290">
        <f>AM45*AN45</f>
        <v>3</v>
      </c>
      <c r="AP45" s="168" t="str">
        <f>IF(OR(AN45=5,AO45=20,AO45=15,AO45=16,AND(AO45=12,AN45=4)),"Extremo",IF(OR(AO45=8,AO45=9,AND(AO45=4,AN45=4),AND(AO45=12,AN45=3),AND(AO45=10,AN45=2),AND(AO45=5,AN45=1)),"Alto",IF(OR(AO45=6,AND(AO45=4,AN45=1),AND(AO45=3,AN45=3)),"Moderado",IF(OR(AO45=1,AO45=2,AND(AO45=3,AN45=1),AND(AO45=4,AN45=2)),"Bajo"," "))))</f>
        <v>Moderado</v>
      </c>
      <c r="AQ45" s="171" t="str">
        <f>IF(AP45="Bajo","Asumir",IF(AP45="Moderado","Reducir",IF(AP45="Alto","Reducir o Evitar o Transferir",IF(AP45="Extremo","Reducir o Evitar o Transferir"," "))))</f>
        <v>Reducir</v>
      </c>
      <c r="AR45" s="51" t="s">
        <v>248</v>
      </c>
      <c r="AS45" s="51" t="s">
        <v>249</v>
      </c>
      <c r="AT45" s="52" t="s">
        <v>88</v>
      </c>
      <c r="AU45" s="52">
        <f t="shared" si="15"/>
        <v>15</v>
      </c>
      <c r="AV45" s="52" t="s">
        <v>89</v>
      </c>
      <c r="AW45" s="52">
        <f t="shared" si="16"/>
        <v>15</v>
      </c>
      <c r="AX45" s="52" t="s">
        <v>90</v>
      </c>
      <c r="AY45" s="52">
        <f t="shared" si="17"/>
        <v>15</v>
      </c>
      <c r="AZ45" s="52" t="s">
        <v>91</v>
      </c>
      <c r="BA45" s="52">
        <f t="shared" si="18"/>
        <v>15</v>
      </c>
      <c r="BB45" s="52" t="s">
        <v>92</v>
      </c>
      <c r="BC45" s="52">
        <f t="shared" si="19"/>
        <v>15</v>
      </c>
      <c r="BD45" s="52" t="s">
        <v>93</v>
      </c>
      <c r="BE45" s="52">
        <f t="shared" si="20"/>
        <v>15</v>
      </c>
      <c r="BF45" s="52" t="s">
        <v>94</v>
      </c>
      <c r="BG45" s="52">
        <f t="shared" si="21"/>
        <v>10</v>
      </c>
      <c r="BH45" s="52">
        <f t="shared" si="22"/>
        <v>100</v>
      </c>
      <c r="BI45" s="52" t="str">
        <f t="shared" si="23"/>
        <v>Fuerte</v>
      </c>
      <c r="BJ45" s="52" t="s">
        <v>95</v>
      </c>
      <c r="BK45" s="52" t="str">
        <f t="shared" si="24"/>
        <v>Fuerte</v>
      </c>
      <c r="BL45" s="52" t="str">
        <f t="shared" si="25"/>
        <v>Fuerte</v>
      </c>
      <c r="BM45" s="52">
        <f t="shared" si="26"/>
        <v>100</v>
      </c>
      <c r="BN45" s="52" t="str">
        <f t="shared" si="27"/>
        <v>Probabilidad</v>
      </c>
      <c r="BO45" s="293">
        <f>AVERAGE(BM45:BM49)</f>
        <v>100</v>
      </c>
      <c r="BP45" s="295" t="str">
        <f>IF(BO45=100,"FUERTE",IF(BO45&gt;49,"MODERADO",IF(BO45&lt;50,"DÉBIL","")))</f>
        <v>FUERTE</v>
      </c>
      <c r="BQ45" s="295">
        <f>IF(AND(BP45="FUERTE",OR(BN45="Probabilidad",BN46="Probabilidad",BN47="Probabilidad", BN48="Probabilidad",BN49="Probabilidad")),2,IF(AND(BP45="MODERADO",OR(BN45="Probabilidad",BN46="Probabilidad",BN47="Probabilidad", BN48="Probabilidad",BN49="Probabilidad")),1,0))</f>
        <v>2</v>
      </c>
      <c r="BR45" s="280">
        <v>0</v>
      </c>
      <c r="BS45" s="283">
        <f>IF(AM45-BQ45&lt;=0,1,AM45-BQ45)</f>
        <v>1</v>
      </c>
      <c r="BT45" s="285">
        <f>AN45-BR45</f>
        <v>3</v>
      </c>
      <c r="BU45" s="285">
        <f>BS45*BT45</f>
        <v>3</v>
      </c>
      <c r="BV45" s="287" t="str">
        <f>IF(OR(BT45=5,BU45=20,BU45=15,BU45=16,AND(BU45=12,BT45=4)),"Extremo",IF(OR(BU45=8,BU45=9,AND(BU45=4,BT45=4),AND(BU45=12,BT45=3),AND(BU45=10,BT45=2),AND(BU45=5,BT45=1)),"Alto",IF(OR(BU45=6,AND(BU45=4,BT45=1),AND(BU45=3,BT45=3)),"Moderado",IF(OR(BU45=1,BU45=2,AND(BU45=3,BT45=3),AND(BU45=4,BT45=2)),"Bajo"," "))))</f>
        <v>Moderado</v>
      </c>
      <c r="BW45" s="171" t="s">
        <v>250</v>
      </c>
      <c r="BX45" s="171" t="s">
        <v>251</v>
      </c>
      <c r="BY45" s="182" t="s">
        <v>252</v>
      </c>
      <c r="BZ45" s="171" t="s">
        <v>253</v>
      </c>
      <c r="CA45" s="171" t="s">
        <v>254</v>
      </c>
    </row>
    <row r="46" spans="1:79" ht="15.75" customHeight="1" thickBot="1" x14ac:dyDescent="0.3">
      <c r="A46" s="274"/>
      <c r="B46" s="172"/>
      <c r="C46" s="172"/>
      <c r="D46" s="172"/>
      <c r="E46" s="14"/>
      <c r="F46" s="51" t="s">
        <v>255</v>
      </c>
      <c r="G46" s="172"/>
      <c r="H46" s="172"/>
      <c r="I46" s="172"/>
      <c r="J46" s="172"/>
      <c r="K46" s="172"/>
      <c r="L46" s="172"/>
      <c r="M46" s="172"/>
      <c r="N46" s="172"/>
      <c r="O46" s="13" t="e">
        <f t="shared" si="0"/>
        <v>#DIV/0!</v>
      </c>
      <c r="P46" s="172"/>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291"/>
      <c r="AP46" s="172"/>
      <c r="AQ46" s="172"/>
      <c r="AR46" s="11"/>
      <c r="AS46" s="11"/>
      <c r="AT46" s="11"/>
      <c r="AU46" s="4">
        <f t="shared" si="15"/>
        <v>0</v>
      </c>
      <c r="AV46" s="11"/>
      <c r="AW46" s="4">
        <f t="shared" si="16"/>
        <v>0</v>
      </c>
      <c r="AX46" s="11"/>
      <c r="AY46" s="4">
        <f t="shared" si="17"/>
        <v>0</v>
      </c>
      <c r="AZ46" s="14"/>
      <c r="BA46" s="52">
        <f t="shared" si="18"/>
        <v>0</v>
      </c>
      <c r="BB46" s="52"/>
      <c r="BC46" s="4">
        <f t="shared" si="19"/>
        <v>0</v>
      </c>
      <c r="BD46" s="14"/>
      <c r="BE46" s="4">
        <f t="shared" si="20"/>
        <v>0</v>
      </c>
      <c r="BF46" s="14"/>
      <c r="BG46" s="4">
        <f t="shared" si="21"/>
        <v>0</v>
      </c>
      <c r="BH46" s="4">
        <f t="shared" si="22"/>
        <v>0</v>
      </c>
      <c r="BI46" s="12" t="str">
        <f t="shared" si="23"/>
        <v/>
      </c>
      <c r="BJ46" s="3"/>
      <c r="BK46" s="12">
        <f t="shared" si="24"/>
        <v>0</v>
      </c>
      <c r="BL46" s="4">
        <f t="shared" si="25"/>
        <v>0</v>
      </c>
      <c r="BM46" s="12" t="str">
        <f t="shared" si="26"/>
        <v/>
      </c>
      <c r="BN46" s="12" t="str">
        <f t="shared" si="27"/>
        <v>No es un Control</v>
      </c>
      <c r="BO46" s="294"/>
      <c r="BP46" s="197"/>
      <c r="BQ46" s="197"/>
      <c r="BR46" s="281"/>
      <c r="BS46" s="274"/>
      <c r="BT46" s="172"/>
      <c r="BU46" s="172"/>
      <c r="BV46" s="288"/>
      <c r="BW46" s="172"/>
      <c r="BX46" s="172"/>
      <c r="BY46" s="172"/>
      <c r="BZ46" s="172"/>
      <c r="CA46" s="172"/>
    </row>
    <row r="47" spans="1:79" ht="15.75" customHeight="1" thickBot="1" x14ac:dyDescent="0.3">
      <c r="A47" s="274"/>
      <c r="B47" s="172"/>
      <c r="C47" s="172"/>
      <c r="D47" s="172"/>
      <c r="E47" s="14"/>
      <c r="F47" s="11"/>
      <c r="G47" s="172"/>
      <c r="H47" s="172"/>
      <c r="I47" s="172"/>
      <c r="J47" s="172"/>
      <c r="K47" s="172"/>
      <c r="L47" s="172"/>
      <c r="M47" s="172"/>
      <c r="N47" s="172"/>
      <c r="O47" s="13" t="e">
        <f t="shared" si="0"/>
        <v>#DIV/0!</v>
      </c>
      <c r="P47" s="172"/>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291"/>
      <c r="AP47" s="172"/>
      <c r="AQ47" s="172"/>
      <c r="AR47" s="11"/>
      <c r="AS47" s="11"/>
      <c r="AT47" s="11"/>
      <c r="AU47" s="4">
        <f t="shared" si="15"/>
        <v>0</v>
      </c>
      <c r="AV47" s="11"/>
      <c r="AW47" s="4">
        <f t="shared" si="16"/>
        <v>0</v>
      </c>
      <c r="AX47" s="11"/>
      <c r="AY47" s="4">
        <f t="shared" si="17"/>
        <v>0</v>
      </c>
      <c r="AZ47" s="14"/>
      <c r="BA47" s="52">
        <f t="shared" si="18"/>
        <v>0</v>
      </c>
      <c r="BB47" s="52"/>
      <c r="BC47" s="4">
        <f t="shared" si="19"/>
        <v>0</v>
      </c>
      <c r="BD47" s="14"/>
      <c r="BE47" s="4">
        <f t="shared" si="20"/>
        <v>0</v>
      </c>
      <c r="BF47" s="14"/>
      <c r="BG47" s="4">
        <f t="shared" si="21"/>
        <v>0</v>
      </c>
      <c r="BH47" s="4">
        <f t="shared" si="22"/>
        <v>0</v>
      </c>
      <c r="BI47" s="12" t="str">
        <f t="shared" si="23"/>
        <v/>
      </c>
      <c r="BJ47" s="3"/>
      <c r="BK47" s="12">
        <f t="shared" si="24"/>
        <v>0</v>
      </c>
      <c r="BL47" s="4">
        <f t="shared" si="25"/>
        <v>0</v>
      </c>
      <c r="BM47" s="12" t="str">
        <f t="shared" si="26"/>
        <v/>
      </c>
      <c r="BN47" s="12" t="str">
        <f t="shared" si="27"/>
        <v>No es un Control</v>
      </c>
      <c r="BO47" s="294"/>
      <c r="BP47" s="197"/>
      <c r="BQ47" s="197"/>
      <c r="BR47" s="281"/>
      <c r="BS47" s="274"/>
      <c r="BT47" s="172"/>
      <c r="BU47" s="172"/>
      <c r="BV47" s="288"/>
      <c r="BW47" s="172"/>
      <c r="BX47" s="172"/>
      <c r="BY47" s="172"/>
      <c r="BZ47" s="172"/>
      <c r="CA47" s="172"/>
    </row>
    <row r="48" spans="1:79" ht="15.75" customHeight="1" thickBot="1" x14ac:dyDescent="0.3">
      <c r="A48" s="274"/>
      <c r="B48" s="172"/>
      <c r="C48" s="172"/>
      <c r="D48" s="172"/>
      <c r="E48" s="14"/>
      <c r="F48" s="11"/>
      <c r="G48" s="172"/>
      <c r="H48" s="172"/>
      <c r="I48" s="172"/>
      <c r="J48" s="172"/>
      <c r="K48" s="172"/>
      <c r="L48" s="172"/>
      <c r="M48" s="172"/>
      <c r="N48" s="172"/>
      <c r="O48" s="13" t="e">
        <f t="shared" si="0"/>
        <v>#DIV/0!</v>
      </c>
      <c r="P48" s="172"/>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291"/>
      <c r="AP48" s="172"/>
      <c r="AQ48" s="172"/>
      <c r="AR48" s="11"/>
      <c r="AS48" s="11"/>
      <c r="AT48" s="11"/>
      <c r="AU48" s="4">
        <f t="shared" si="15"/>
        <v>0</v>
      </c>
      <c r="AV48" s="11"/>
      <c r="AW48" s="4">
        <f t="shared" si="16"/>
        <v>0</v>
      </c>
      <c r="AX48" s="11"/>
      <c r="AY48" s="4">
        <f t="shared" si="17"/>
        <v>0</v>
      </c>
      <c r="AZ48" s="14"/>
      <c r="BA48" s="52">
        <f t="shared" si="18"/>
        <v>0</v>
      </c>
      <c r="BB48" s="52"/>
      <c r="BC48" s="4">
        <f t="shared" si="19"/>
        <v>0</v>
      </c>
      <c r="BD48" s="14"/>
      <c r="BE48" s="4">
        <f t="shared" si="20"/>
        <v>0</v>
      </c>
      <c r="BF48" s="14"/>
      <c r="BG48" s="4">
        <f t="shared" si="21"/>
        <v>0</v>
      </c>
      <c r="BH48" s="4">
        <f t="shared" si="22"/>
        <v>0</v>
      </c>
      <c r="BI48" s="12" t="str">
        <f t="shared" si="23"/>
        <v/>
      </c>
      <c r="BJ48" s="3"/>
      <c r="BK48" s="12">
        <f t="shared" si="24"/>
        <v>0</v>
      </c>
      <c r="BL48" s="4">
        <f t="shared" si="25"/>
        <v>0</v>
      </c>
      <c r="BM48" s="12" t="str">
        <f t="shared" si="26"/>
        <v/>
      </c>
      <c r="BN48" s="12" t="str">
        <f t="shared" si="27"/>
        <v>No es un Control</v>
      </c>
      <c r="BO48" s="294"/>
      <c r="BP48" s="197"/>
      <c r="BQ48" s="197"/>
      <c r="BR48" s="281"/>
      <c r="BS48" s="274"/>
      <c r="BT48" s="172"/>
      <c r="BU48" s="172"/>
      <c r="BV48" s="288"/>
      <c r="BW48" s="172"/>
      <c r="BX48" s="172"/>
      <c r="BY48" s="172"/>
      <c r="BZ48" s="172"/>
      <c r="CA48" s="172"/>
    </row>
    <row r="49" spans="1:79" ht="15.75" customHeight="1" thickBot="1" x14ac:dyDescent="0.3">
      <c r="A49" s="275"/>
      <c r="B49" s="173"/>
      <c r="C49" s="173"/>
      <c r="D49" s="173"/>
      <c r="E49" s="18"/>
      <c r="F49" s="16"/>
      <c r="G49" s="173"/>
      <c r="H49" s="173"/>
      <c r="I49" s="173"/>
      <c r="J49" s="173"/>
      <c r="K49" s="173"/>
      <c r="L49" s="173"/>
      <c r="M49" s="173"/>
      <c r="N49" s="173"/>
      <c r="O49" s="15" t="e">
        <f t="shared" si="0"/>
        <v>#DIV/0!</v>
      </c>
      <c r="P49" s="173"/>
      <c r="Q49" s="180"/>
      <c r="R49" s="180"/>
      <c r="S49" s="180"/>
      <c r="T49" s="180"/>
      <c r="U49" s="180"/>
      <c r="V49" s="180"/>
      <c r="W49" s="180"/>
      <c r="X49" s="180"/>
      <c r="Y49" s="180"/>
      <c r="Z49" s="180"/>
      <c r="AA49" s="180"/>
      <c r="AB49" s="180"/>
      <c r="AC49" s="180"/>
      <c r="AD49" s="180"/>
      <c r="AE49" s="180"/>
      <c r="AF49" s="180"/>
      <c r="AG49" s="180"/>
      <c r="AH49" s="180"/>
      <c r="AI49" s="180"/>
      <c r="AJ49" s="209"/>
      <c r="AK49" s="209"/>
      <c r="AL49" s="209"/>
      <c r="AM49" s="209"/>
      <c r="AN49" s="209"/>
      <c r="AO49" s="292"/>
      <c r="AP49" s="173"/>
      <c r="AQ49" s="173"/>
      <c r="AR49" s="11"/>
      <c r="AS49" s="11"/>
      <c r="AT49" s="11"/>
      <c r="AU49" s="4">
        <f t="shared" si="15"/>
        <v>0</v>
      </c>
      <c r="AV49" s="11"/>
      <c r="AW49" s="4">
        <f t="shared" si="16"/>
        <v>0</v>
      </c>
      <c r="AX49" s="11"/>
      <c r="AY49" s="4">
        <f t="shared" si="17"/>
        <v>0</v>
      </c>
      <c r="AZ49" s="11"/>
      <c r="BA49" s="52">
        <f t="shared" si="18"/>
        <v>0</v>
      </c>
      <c r="BB49" s="52"/>
      <c r="BC49" s="4">
        <f t="shared" si="19"/>
        <v>0</v>
      </c>
      <c r="BD49" s="11"/>
      <c r="BE49" s="4">
        <f t="shared" si="20"/>
        <v>0</v>
      </c>
      <c r="BF49" s="11"/>
      <c r="BG49" s="4">
        <f t="shared" si="21"/>
        <v>0</v>
      </c>
      <c r="BH49" s="4">
        <f t="shared" si="22"/>
        <v>0</v>
      </c>
      <c r="BI49" s="12" t="str">
        <f t="shared" si="23"/>
        <v/>
      </c>
      <c r="BJ49" s="3"/>
      <c r="BK49" s="12">
        <f t="shared" si="24"/>
        <v>0</v>
      </c>
      <c r="BL49" s="4">
        <f t="shared" si="25"/>
        <v>0</v>
      </c>
      <c r="BM49" s="12" t="str">
        <f t="shared" si="26"/>
        <v/>
      </c>
      <c r="BN49" s="12" t="str">
        <f t="shared" si="27"/>
        <v>No es un Control</v>
      </c>
      <c r="BO49" s="294"/>
      <c r="BP49" s="296"/>
      <c r="BQ49" s="296"/>
      <c r="BR49" s="282"/>
      <c r="BS49" s="284"/>
      <c r="BT49" s="286"/>
      <c r="BU49" s="286"/>
      <c r="BV49" s="289"/>
      <c r="BW49" s="173"/>
      <c r="BX49" s="173"/>
      <c r="BY49" s="173"/>
      <c r="BZ49" s="173"/>
      <c r="CA49" s="173"/>
    </row>
    <row r="50" spans="1:79" ht="283.5" customHeight="1" thickBot="1" x14ac:dyDescent="0.3">
      <c r="A50" s="273">
        <v>8</v>
      </c>
      <c r="B50" s="171" t="s">
        <v>256</v>
      </c>
      <c r="C50" s="171" t="s">
        <v>257</v>
      </c>
      <c r="D50" s="171" t="s">
        <v>258</v>
      </c>
      <c r="E50" s="25" t="s">
        <v>259</v>
      </c>
      <c r="F50" s="10" t="s">
        <v>260</v>
      </c>
      <c r="G50" s="171" t="s">
        <v>261</v>
      </c>
      <c r="H50" s="182"/>
      <c r="I50" s="182">
        <v>2</v>
      </c>
      <c r="J50" s="182">
        <v>2</v>
      </c>
      <c r="K50" s="182">
        <v>2</v>
      </c>
      <c r="L50" s="182">
        <v>2</v>
      </c>
      <c r="M50" s="182"/>
      <c r="N50" s="182"/>
      <c r="O50" s="9">
        <f t="shared" si="0"/>
        <v>2</v>
      </c>
      <c r="P50" s="301">
        <f>IF(H50="",O50,H50)</f>
        <v>2</v>
      </c>
      <c r="Q50" s="297" t="s">
        <v>167</v>
      </c>
      <c r="R50" s="297" t="s">
        <v>97</v>
      </c>
      <c r="S50" s="297" t="s">
        <v>97</v>
      </c>
      <c r="T50" s="297" t="s">
        <v>97</v>
      </c>
      <c r="U50" s="297" t="s">
        <v>97</v>
      </c>
      <c r="V50" s="297" t="s">
        <v>167</v>
      </c>
      <c r="W50" s="297" t="s">
        <v>97</v>
      </c>
      <c r="X50" s="297" t="s">
        <v>167</v>
      </c>
      <c r="Y50" s="297" t="s">
        <v>97</v>
      </c>
      <c r="Z50" s="297" t="s">
        <v>97</v>
      </c>
      <c r="AA50" s="297" t="s">
        <v>97</v>
      </c>
      <c r="AB50" s="297" t="s">
        <v>167</v>
      </c>
      <c r="AC50" s="297" t="s">
        <v>97</v>
      </c>
      <c r="AD50" s="297" t="s">
        <v>97</v>
      </c>
      <c r="AE50" s="297" t="s">
        <v>97</v>
      </c>
      <c r="AF50" s="297" t="s">
        <v>97</v>
      </c>
      <c r="AG50" s="297" t="s">
        <v>97</v>
      </c>
      <c r="AH50" s="297" t="s">
        <v>97</v>
      </c>
      <c r="AI50" s="297" t="s">
        <v>97</v>
      </c>
      <c r="AJ50" s="298">
        <f>COUNTIF(Q50:AI50,"SI")</f>
        <v>4</v>
      </c>
      <c r="AK50" s="298">
        <f>COUNTIF(Q50:AI50,"NO")</f>
        <v>15</v>
      </c>
      <c r="AL50" s="299" t="str">
        <f>IF(OR(AF50="SI",AJ50&gt;11),"CATASTRÓFICO",IF(AJ50&gt;5,"MAYOR",IF(AJ50&gt;0,"MODERADO","")))</f>
        <v>MODERADO</v>
      </c>
      <c r="AM50" s="300">
        <f>P50</f>
        <v>2</v>
      </c>
      <c r="AN50" s="299">
        <f>IF(AL50="MODERADO",3,IF(AL50="MAYOR",4,IF(AL50="CATASTRÓFICO",5,"")))</f>
        <v>3</v>
      </c>
      <c r="AO50" s="290">
        <f>AM50*AN50</f>
        <v>6</v>
      </c>
      <c r="AP50" s="168" t="str">
        <f>IF(OR(AN50=5,AO50=20,AO50=15,AO50=16,AND(AO50=12,AN50=4)),"Extremo",IF(OR(AO50=8,AO50=9,AND(AO50=4,AN50=4),AND(AO50=12,AN50=3),AND(AO50=10,AN50=2),AND(AO50=5,AN50=1)),"Alto",IF(OR(AO50=6,AND(AO50=4,AN50=1),AND(AO50=3,AN50=3)),"Moderado",IF(OR(AO50=1,AO50=2,AND(AO50=3,AN50=1),AND(AO50=4,AN50=2)),"Bajo"," "))))</f>
        <v>Moderado</v>
      </c>
      <c r="AQ50" s="171" t="str">
        <f>IF(AP50="Bajo","Asumir",IF(AP50="Moderado","Reducir",IF(AP50="Alto","Reducir o Evitar o Transferir",IF(AP50="Extremo","Reducir o Evitar o Transferir"," "))))</f>
        <v>Reducir</v>
      </c>
      <c r="AR50" s="51" t="s">
        <v>262</v>
      </c>
      <c r="AS50" s="11" t="s">
        <v>263</v>
      </c>
      <c r="AT50" s="11" t="s">
        <v>88</v>
      </c>
      <c r="AU50" s="4">
        <f t="shared" si="15"/>
        <v>15</v>
      </c>
      <c r="AV50" s="11" t="s">
        <v>89</v>
      </c>
      <c r="AW50" s="4">
        <f t="shared" si="16"/>
        <v>15</v>
      </c>
      <c r="AX50" s="11" t="s">
        <v>90</v>
      </c>
      <c r="AY50" s="4">
        <f t="shared" si="17"/>
        <v>15</v>
      </c>
      <c r="AZ50" s="14" t="s">
        <v>91</v>
      </c>
      <c r="BA50" s="52">
        <f t="shared" si="18"/>
        <v>15</v>
      </c>
      <c r="BB50" s="52" t="s">
        <v>92</v>
      </c>
      <c r="BC50" s="4">
        <f t="shared" si="19"/>
        <v>15</v>
      </c>
      <c r="BD50" s="14" t="s">
        <v>93</v>
      </c>
      <c r="BE50" s="4">
        <f t="shared" si="20"/>
        <v>15</v>
      </c>
      <c r="BF50" s="14" t="s">
        <v>94</v>
      </c>
      <c r="BG50" s="4">
        <f t="shared" si="21"/>
        <v>10</v>
      </c>
      <c r="BH50" s="4">
        <f t="shared" si="22"/>
        <v>100</v>
      </c>
      <c r="BI50" s="12" t="str">
        <f t="shared" si="23"/>
        <v>Fuerte</v>
      </c>
      <c r="BJ50" s="3" t="s">
        <v>95</v>
      </c>
      <c r="BK50" s="12" t="str">
        <f t="shared" si="24"/>
        <v>Fuerte</v>
      </c>
      <c r="BL50" s="4" t="str">
        <f t="shared" si="25"/>
        <v>Fuerte</v>
      </c>
      <c r="BM50" s="12">
        <f t="shared" si="26"/>
        <v>100</v>
      </c>
      <c r="BN50" s="12" t="str">
        <f t="shared" si="27"/>
        <v>Probabilidad</v>
      </c>
      <c r="BO50" s="293">
        <f>AVERAGE(BM50:BM54)</f>
        <v>100</v>
      </c>
      <c r="BP50" s="295" t="str">
        <f>IF(BO50=100,"FUERTE",IF(BO50&gt;49,"MODERADO",IF(BO50&lt;50,"DÉBIL","")))</f>
        <v>FUERTE</v>
      </c>
      <c r="BQ50" s="295">
        <f>IF(AND(BP50="FUERTE",OR(BN50="Probabilidad",BN51="Probabilidad",BN52="Probabilidad", BN53="Probabilidad",BN54="Probabilidad")),2,IF(AND(BP50="MODERADO",OR(BN50="Probabilidad",BN51="Probabilidad",BN52="Probabilidad", BN53="Probabilidad",BN54="Probabilidad")),1,0))</f>
        <v>2</v>
      </c>
      <c r="BR50" s="280">
        <v>0</v>
      </c>
      <c r="BS50" s="283">
        <f>IF(AM50-BQ50&lt;=0,1,AM50-BQ50)</f>
        <v>1</v>
      </c>
      <c r="BT50" s="285">
        <f>AN50-BR50</f>
        <v>3</v>
      </c>
      <c r="BU50" s="285">
        <f>BS50*BT50</f>
        <v>3</v>
      </c>
      <c r="BV50" s="287" t="str">
        <f>IF(OR(BT50=5,BU50=20,BU50=15,BU50=16,AND(BU50=12,BT50=4)),"Extremo",IF(OR(BU50=8,BU50=9,AND(BU50=4,BT50=4),AND(BU50=12,BT50=3),AND(BU50=10,BT50=2),AND(BU50=5,BT50=1)),"Alto",IF(OR(BU50=6,AND(BU50=4,BT50=1),AND(BU50=3,BT50=3)),"Moderado",IF(OR(BU50=1,BU50=2,AND(BU50=3,BT50=3),AND(BU50=4,BT50=2)),"Bajo"," "))))</f>
        <v>Moderado</v>
      </c>
      <c r="BW50" s="171" t="s">
        <v>264</v>
      </c>
      <c r="BX50" s="171" t="s">
        <v>265</v>
      </c>
      <c r="BY50" s="171" t="s">
        <v>266</v>
      </c>
      <c r="BZ50" s="171" t="s">
        <v>267</v>
      </c>
      <c r="CA50" s="171" t="s">
        <v>268</v>
      </c>
    </row>
    <row r="51" spans="1:79" ht="15.75" customHeight="1" thickBot="1" x14ac:dyDescent="0.3">
      <c r="A51" s="274"/>
      <c r="B51" s="172"/>
      <c r="C51" s="172"/>
      <c r="D51" s="172"/>
      <c r="E51" s="14"/>
      <c r="F51" s="51" t="s">
        <v>269</v>
      </c>
      <c r="G51" s="172"/>
      <c r="H51" s="172"/>
      <c r="I51" s="172"/>
      <c r="J51" s="172"/>
      <c r="K51" s="172"/>
      <c r="L51" s="172"/>
      <c r="M51" s="172"/>
      <c r="N51" s="172"/>
      <c r="O51" s="13" t="e">
        <f t="shared" si="0"/>
        <v>#DIV/0!</v>
      </c>
      <c r="P51" s="172"/>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291"/>
      <c r="AP51" s="172"/>
      <c r="AQ51" s="172"/>
      <c r="AR51" s="11"/>
      <c r="AS51" s="11"/>
      <c r="AT51" s="11"/>
      <c r="AU51" s="4">
        <f t="shared" si="15"/>
        <v>0</v>
      </c>
      <c r="AV51" s="11"/>
      <c r="AW51" s="4">
        <f t="shared" si="16"/>
        <v>0</v>
      </c>
      <c r="AX51" s="11"/>
      <c r="AY51" s="4">
        <f t="shared" si="17"/>
        <v>0</v>
      </c>
      <c r="AZ51" s="14"/>
      <c r="BA51" s="11">
        <f t="shared" ref="BA51:BA54" si="29">AY51*AZ51</f>
        <v>0</v>
      </c>
      <c r="BB51" s="57" t="str">
        <f t="shared" ref="BB51:BB54" si="30">IF(OR(AZ51=5,BA51=20,BA51=15,BA51=16,AND(BA51=12,AZ51=4)),"Extremo",IF(OR(BA51=8,BA51=9,AND(BA51=4,AZ51=4),AND(BA51=12,AZ51=3),AND(BA51=10,AZ51=2),AND(BA51=5,AZ51=1)),"Alto",IF(OR(BA51=6,AND(BA51=4,AZ51=1),AND(BA51=3,AZ51=3)),"Moderado",IF(OR(BA51=1,BA51=2,AND(BA51=3,AZ51=3),AND(BA51=4,AZ51=2)),"Bajo"," "))))</f>
        <v xml:space="preserve"> </v>
      </c>
      <c r="BC51" s="4">
        <f t="shared" si="19"/>
        <v>0</v>
      </c>
      <c r="BD51" s="14"/>
      <c r="BE51" s="4">
        <f t="shared" si="20"/>
        <v>0</v>
      </c>
      <c r="BF51" s="14"/>
      <c r="BG51" s="4">
        <f t="shared" si="21"/>
        <v>0</v>
      </c>
      <c r="BH51" s="4">
        <f t="shared" si="22"/>
        <v>0</v>
      </c>
      <c r="BI51" s="12" t="str">
        <f t="shared" si="23"/>
        <v/>
      </c>
      <c r="BJ51" s="3"/>
      <c r="BK51" s="12">
        <f t="shared" si="24"/>
        <v>0</v>
      </c>
      <c r="BL51" s="4">
        <f t="shared" si="25"/>
        <v>0</v>
      </c>
      <c r="BM51" s="12" t="str">
        <f t="shared" si="26"/>
        <v/>
      </c>
      <c r="BN51" s="12" t="str">
        <f t="shared" si="27"/>
        <v>No es un Control</v>
      </c>
      <c r="BO51" s="294"/>
      <c r="BP51" s="197"/>
      <c r="BQ51" s="197"/>
      <c r="BR51" s="281"/>
      <c r="BS51" s="274"/>
      <c r="BT51" s="172"/>
      <c r="BU51" s="172"/>
      <c r="BV51" s="288"/>
      <c r="BW51" s="172"/>
      <c r="BX51" s="172"/>
      <c r="BY51" s="172"/>
      <c r="BZ51" s="172"/>
      <c r="CA51" s="172"/>
    </row>
    <row r="52" spans="1:79" ht="15.75" customHeight="1" thickBot="1" x14ac:dyDescent="0.3">
      <c r="A52" s="274"/>
      <c r="B52" s="172"/>
      <c r="C52" s="172"/>
      <c r="D52" s="172"/>
      <c r="E52" s="14"/>
      <c r="F52" s="11"/>
      <c r="G52" s="172"/>
      <c r="H52" s="172"/>
      <c r="I52" s="172"/>
      <c r="J52" s="172"/>
      <c r="K52" s="172"/>
      <c r="L52" s="172"/>
      <c r="M52" s="172"/>
      <c r="N52" s="172"/>
      <c r="O52" s="13" t="e">
        <f t="shared" si="0"/>
        <v>#DIV/0!</v>
      </c>
      <c r="P52" s="172"/>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291"/>
      <c r="AP52" s="172"/>
      <c r="AQ52" s="172"/>
      <c r="AR52" s="11"/>
      <c r="AS52" s="11"/>
      <c r="AT52" s="11"/>
      <c r="AU52" s="4">
        <f t="shared" si="15"/>
        <v>0</v>
      </c>
      <c r="AV52" s="11"/>
      <c r="AW52" s="4">
        <f t="shared" si="16"/>
        <v>0</v>
      </c>
      <c r="AX52" s="11"/>
      <c r="AY52" s="4">
        <f t="shared" si="17"/>
        <v>0</v>
      </c>
      <c r="AZ52" s="14"/>
      <c r="BA52" s="11">
        <f t="shared" si="29"/>
        <v>0</v>
      </c>
      <c r="BB52" s="57" t="str">
        <f t="shared" si="30"/>
        <v xml:space="preserve"> </v>
      </c>
      <c r="BC52" s="4">
        <f t="shared" si="19"/>
        <v>0</v>
      </c>
      <c r="BD52" s="14"/>
      <c r="BE52" s="4">
        <f t="shared" si="20"/>
        <v>0</v>
      </c>
      <c r="BF52" s="14"/>
      <c r="BG52" s="4">
        <f t="shared" si="21"/>
        <v>0</v>
      </c>
      <c r="BH52" s="4">
        <f t="shared" si="22"/>
        <v>0</v>
      </c>
      <c r="BI52" s="12" t="str">
        <f t="shared" si="23"/>
        <v/>
      </c>
      <c r="BJ52" s="3"/>
      <c r="BK52" s="12">
        <f t="shared" si="24"/>
        <v>0</v>
      </c>
      <c r="BL52" s="4">
        <f t="shared" si="25"/>
        <v>0</v>
      </c>
      <c r="BM52" s="12" t="str">
        <f t="shared" si="26"/>
        <v/>
      </c>
      <c r="BN52" s="12" t="str">
        <f t="shared" si="27"/>
        <v>No es un Control</v>
      </c>
      <c r="BO52" s="294"/>
      <c r="BP52" s="197"/>
      <c r="BQ52" s="197"/>
      <c r="BR52" s="281"/>
      <c r="BS52" s="274"/>
      <c r="BT52" s="172"/>
      <c r="BU52" s="172"/>
      <c r="BV52" s="288"/>
      <c r="BW52" s="172"/>
      <c r="BX52" s="172"/>
      <c r="BY52" s="172"/>
      <c r="BZ52" s="172"/>
      <c r="CA52" s="172"/>
    </row>
    <row r="53" spans="1:79" ht="15.75" customHeight="1" thickBot="1" x14ac:dyDescent="0.3">
      <c r="A53" s="274"/>
      <c r="B53" s="172"/>
      <c r="C53" s="172"/>
      <c r="D53" s="172"/>
      <c r="E53" s="14"/>
      <c r="F53" s="11"/>
      <c r="G53" s="172"/>
      <c r="H53" s="172"/>
      <c r="I53" s="172"/>
      <c r="J53" s="172"/>
      <c r="K53" s="172"/>
      <c r="L53" s="172"/>
      <c r="M53" s="172"/>
      <c r="N53" s="172"/>
      <c r="O53" s="13" t="e">
        <f t="shared" si="0"/>
        <v>#DIV/0!</v>
      </c>
      <c r="P53" s="172"/>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291"/>
      <c r="AP53" s="172"/>
      <c r="AQ53" s="172"/>
      <c r="AR53" s="11"/>
      <c r="AS53" s="11"/>
      <c r="AT53" s="11"/>
      <c r="AU53" s="4">
        <f t="shared" si="15"/>
        <v>0</v>
      </c>
      <c r="AV53" s="11"/>
      <c r="AW53" s="4">
        <f t="shared" si="16"/>
        <v>0</v>
      </c>
      <c r="AX53" s="11"/>
      <c r="AY53" s="4">
        <f t="shared" si="17"/>
        <v>0</v>
      </c>
      <c r="AZ53" s="14"/>
      <c r="BA53" s="11">
        <f t="shared" si="29"/>
        <v>0</v>
      </c>
      <c r="BB53" s="57" t="str">
        <f t="shared" si="30"/>
        <v xml:space="preserve"> </v>
      </c>
      <c r="BC53" s="4">
        <f t="shared" si="19"/>
        <v>0</v>
      </c>
      <c r="BD53" s="14"/>
      <c r="BE53" s="4">
        <f t="shared" si="20"/>
        <v>0</v>
      </c>
      <c r="BF53" s="14"/>
      <c r="BG53" s="4">
        <f t="shared" si="21"/>
        <v>0</v>
      </c>
      <c r="BH53" s="4">
        <f t="shared" si="22"/>
        <v>0</v>
      </c>
      <c r="BI53" s="12" t="str">
        <f t="shared" si="23"/>
        <v/>
      </c>
      <c r="BJ53" s="3"/>
      <c r="BK53" s="12">
        <f t="shared" si="24"/>
        <v>0</v>
      </c>
      <c r="BL53" s="4">
        <f t="shared" si="25"/>
        <v>0</v>
      </c>
      <c r="BM53" s="12" t="str">
        <f t="shared" si="26"/>
        <v/>
      </c>
      <c r="BN53" s="12" t="str">
        <f t="shared" si="27"/>
        <v>No es un Control</v>
      </c>
      <c r="BO53" s="294"/>
      <c r="BP53" s="197"/>
      <c r="BQ53" s="197"/>
      <c r="BR53" s="281"/>
      <c r="BS53" s="274"/>
      <c r="BT53" s="172"/>
      <c r="BU53" s="172"/>
      <c r="BV53" s="288"/>
      <c r="BW53" s="172"/>
      <c r="BX53" s="172"/>
      <c r="BY53" s="172"/>
      <c r="BZ53" s="172"/>
      <c r="CA53" s="172"/>
    </row>
    <row r="54" spans="1:79" ht="34.5" customHeight="1" thickBot="1" x14ac:dyDescent="0.3">
      <c r="A54" s="275"/>
      <c r="B54" s="173"/>
      <c r="C54" s="173"/>
      <c r="D54" s="173"/>
      <c r="E54" s="18"/>
      <c r="F54" s="16"/>
      <c r="G54" s="173"/>
      <c r="H54" s="173"/>
      <c r="I54" s="173"/>
      <c r="J54" s="173"/>
      <c r="K54" s="173"/>
      <c r="L54" s="173"/>
      <c r="M54" s="173"/>
      <c r="N54" s="173"/>
      <c r="O54" s="15" t="e">
        <f t="shared" si="0"/>
        <v>#DIV/0!</v>
      </c>
      <c r="P54" s="173"/>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92"/>
      <c r="AP54" s="173"/>
      <c r="AQ54" s="173"/>
      <c r="AR54" s="11"/>
      <c r="AS54" s="11"/>
      <c r="AT54" s="11"/>
      <c r="AU54" s="4">
        <f t="shared" si="15"/>
        <v>0</v>
      </c>
      <c r="AV54" s="11"/>
      <c r="AW54" s="4">
        <f t="shared" si="16"/>
        <v>0</v>
      </c>
      <c r="AX54" s="11"/>
      <c r="AY54" s="4">
        <f t="shared" si="17"/>
        <v>0</v>
      </c>
      <c r="AZ54" s="14"/>
      <c r="BA54" s="11">
        <f t="shared" si="29"/>
        <v>0</v>
      </c>
      <c r="BB54" s="57" t="str">
        <f t="shared" si="30"/>
        <v xml:space="preserve"> </v>
      </c>
      <c r="BC54" s="4">
        <f t="shared" si="19"/>
        <v>0</v>
      </c>
      <c r="BD54" s="14"/>
      <c r="BE54" s="4">
        <f t="shared" si="20"/>
        <v>0</v>
      </c>
      <c r="BF54" s="14"/>
      <c r="BG54" s="4">
        <f t="shared" si="21"/>
        <v>0</v>
      </c>
      <c r="BH54" s="4">
        <f t="shared" si="22"/>
        <v>0</v>
      </c>
      <c r="BI54" s="12" t="str">
        <f t="shared" si="23"/>
        <v/>
      </c>
      <c r="BJ54" s="3"/>
      <c r="BK54" s="12">
        <f t="shared" si="24"/>
        <v>0</v>
      </c>
      <c r="BL54" s="4">
        <f t="shared" si="25"/>
        <v>0</v>
      </c>
      <c r="BM54" s="12" t="str">
        <f t="shared" si="26"/>
        <v/>
      </c>
      <c r="BN54" s="12" t="str">
        <f t="shared" si="27"/>
        <v>No es un Control</v>
      </c>
      <c r="BO54" s="294"/>
      <c r="BP54" s="296"/>
      <c r="BQ54" s="296"/>
      <c r="BR54" s="282"/>
      <c r="BS54" s="284"/>
      <c r="BT54" s="286"/>
      <c r="BU54" s="286"/>
      <c r="BV54" s="289"/>
      <c r="BW54" s="173"/>
      <c r="BX54" s="173"/>
      <c r="BY54" s="173"/>
      <c r="BZ54" s="173"/>
      <c r="CA54" s="173"/>
    </row>
    <row r="55" spans="1:79" ht="15.75" customHeight="1" x14ac:dyDescent="0.2">
      <c r="A55" s="273">
        <v>9</v>
      </c>
      <c r="B55" s="210" t="s">
        <v>270</v>
      </c>
      <c r="C55" s="208" t="s">
        <v>271</v>
      </c>
      <c r="D55" s="208" t="s">
        <v>272</v>
      </c>
      <c r="E55" s="59" t="s">
        <v>273</v>
      </c>
      <c r="F55" s="59" t="s">
        <v>274</v>
      </c>
      <c r="G55" s="208" t="s">
        <v>275</v>
      </c>
      <c r="H55" s="276"/>
      <c r="I55" s="208">
        <v>3</v>
      </c>
      <c r="J55" s="208">
        <v>3</v>
      </c>
      <c r="K55" s="208">
        <v>3</v>
      </c>
      <c r="L55" s="208">
        <v>3</v>
      </c>
      <c r="M55" s="208"/>
      <c r="N55" s="208"/>
      <c r="O55" s="60">
        <f t="shared" si="0"/>
        <v>3</v>
      </c>
      <c r="P55" s="265">
        <f>IF(H55="",O55,H55)</f>
        <v>3</v>
      </c>
      <c r="Q55" s="208" t="s">
        <v>167</v>
      </c>
      <c r="R55" s="208" t="s">
        <v>167</v>
      </c>
      <c r="S55" s="208" t="s">
        <v>167</v>
      </c>
      <c r="T55" s="208" t="s">
        <v>97</v>
      </c>
      <c r="U55" s="208" t="s">
        <v>167</v>
      </c>
      <c r="V55" s="208" t="s">
        <v>97</v>
      </c>
      <c r="W55" s="208" t="s">
        <v>97</v>
      </c>
      <c r="X55" s="208" t="s">
        <v>167</v>
      </c>
      <c r="Y55" s="208" t="s">
        <v>97</v>
      </c>
      <c r="Z55" s="208" t="s">
        <v>167</v>
      </c>
      <c r="AA55" s="208" t="s">
        <v>167</v>
      </c>
      <c r="AB55" s="208" t="s">
        <v>167</v>
      </c>
      <c r="AC55" s="208" t="s">
        <v>167</v>
      </c>
      <c r="AD55" s="208" t="s">
        <v>97</v>
      </c>
      <c r="AE55" s="208" t="s">
        <v>97</v>
      </c>
      <c r="AF55" s="208" t="s">
        <v>97</v>
      </c>
      <c r="AG55" s="208" t="s">
        <v>97</v>
      </c>
      <c r="AH55" s="208" t="s">
        <v>97</v>
      </c>
      <c r="AI55" s="208" t="s">
        <v>97</v>
      </c>
      <c r="AJ55" s="264">
        <f>COUNTIF(Q55:AI55,"SI")</f>
        <v>9</v>
      </c>
      <c r="AK55" s="264">
        <f>COUNTIF(Q55:AI55,"NO")</f>
        <v>10</v>
      </c>
      <c r="AL55" s="271" t="str">
        <f>IF(OR(AF55="SI",AJ55&gt;11),"CATASTRÓFICO",IF(AJ55&gt;5,"MAYOR",IF(AJ55&gt;0,"MODERADO","")))</f>
        <v>MAYOR</v>
      </c>
      <c r="AM55" s="265">
        <v>3</v>
      </c>
      <c r="AN55" s="271">
        <f>IF(AL55="MODERADO",3,IF(AL55="MAYOR",4,IF(AL55="CATASTRÓFICO",5,"")))</f>
        <v>4</v>
      </c>
      <c r="AO55" s="265">
        <f>AM55*AN55</f>
        <v>12</v>
      </c>
      <c r="AP55" s="272" t="str">
        <f>IF(OR(AN55=5,AO55=20,AO55=15,AO55=16,AND(AO55=12,AN55=4)),"Extremo",IF(OR(AO55=8,AO55=9,AND(AO55=4,AN55=4),AND(AO55=12,AN55=3),AND(AO55=10,AN55=2),AND(AO55=5,AN55=1)),"Alto",IF(OR(AO55=6,AND(AO55=4,AN55=1),AND(AO55=3,AN55=3)),"Moderado",IF(OR(AO55=1,AO55=2,AND(AO55=3,AN55=1),AND(AO55=4,AN55=2)),"Bajo"," "))))</f>
        <v>Extremo</v>
      </c>
      <c r="AQ55" s="208" t="str">
        <f>IF(AP55="Bajo","Asumir",IF(AP55="Moderado","Reducir",IF(AP55="Alto","Reducir o Evitar o Transferir",IF(AP55="Extremo","Reducir o Evitar o Transferir"," "))))</f>
        <v>Reducir o Evitar o Transferir</v>
      </c>
      <c r="AR55" s="277" t="s">
        <v>276</v>
      </c>
      <c r="AS55" s="208" t="s">
        <v>277</v>
      </c>
      <c r="AT55" s="61" t="s">
        <v>88</v>
      </c>
      <c r="AU55" s="61">
        <f t="shared" si="15"/>
        <v>15</v>
      </c>
      <c r="AV55" s="61" t="s">
        <v>89</v>
      </c>
      <c r="AW55" s="61">
        <f t="shared" si="16"/>
        <v>15</v>
      </c>
      <c r="AX55" s="61" t="s">
        <v>90</v>
      </c>
      <c r="AY55" s="61">
        <f t="shared" si="17"/>
        <v>15</v>
      </c>
      <c r="AZ55" s="61" t="s">
        <v>91</v>
      </c>
      <c r="BA55" s="61">
        <f t="shared" ref="BA55:BA64" si="31">IF(AZ55="Prevenir",15,IF(AZ55="Detectar",10,0))</f>
        <v>15</v>
      </c>
      <c r="BB55" s="61" t="s">
        <v>92</v>
      </c>
      <c r="BC55" s="61">
        <f t="shared" si="19"/>
        <v>15</v>
      </c>
      <c r="BD55" s="61" t="s">
        <v>93</v>
      </c>
      <c r="BE55" s="61">
        <f t="shared" si="20"/>
        <v>15</v>
      </c>
      <c r="BF55" s="61" t="s">
        <v>94</v>
      </c>
      <c r="BG55" s="61">
        <f t="shared" si="21"/>
        <v>10</v>
      </c>
      <c r="BH55" s="61">
        <f t="shared" si="22"/>
        <v>100</v>
      </c>
      <c r="BI55" s="61" t="str">
        <f t="shared" si="23"/>
        <v>Fuerte</v>
      </c>
      <c r="BJ55" s="61" t="s">
        <v>95</v>
      </c>
      <c r="BK55" s="61" t="str">
        <f t="shared" si="24"/>
        <v>Fuerte</v>
      </c>
      <c r="BL55" s="61" t="str">
        <f t="shared" si="25"/>
        <v>Fuerte</v>
      </c>
      <c r="BM55" s="61">
        <f t="shared" si="26"/>
        <v>100</v>
      </c>
      <c r="BN55" s="61" t="str">
        <f t="shared" si="27"/>
        <v>Probabilidad</v>
      </c>
      <c r="BO55" s="264">
        <f>AVERAGE(BM55:BM59)</f>
        <v>100</v>
      </c>
      <c r="BP55" s="264" t="str">
        <f>IF(BO55=100,"FUERTE",IF(BO55&gt;49,"MODERADO",IF(BO55&lt;50,"DÉBIL","")))</f>
        <v>FUERTE</v>
      </c>
      <c r="BQ55" s="264">
        <f>IF(AND(BP55="FUERTE",OR(BN55="Probabilidad",BN56="Probabilidad",BN57="Probabilidad", BN58="Probabilidad",BN59="Probabilidad")),2,IF(AND(BP55="MODERADO",OR(BN55="Probabilidad",BN56="Probabilidad",BN57="Probabilidad", BN58="Probabilidad",BN59="Probabilidad")),1,0))</f>
        <v>2</v>
      </c>
      <c r="BR55" s="264">
        <v>0</v>
      </c>
      <c r="BS55" s="265">
        <f>IF(AM55-BQ55&lt;=0,1,AM55-BQ55)</f>
        <v>1</v>
      </c>
      <c r="BT55" s="208">
        <f>AN55-BR55</f>
        <v>4</v>
      </c>
      <c r="BU55" s="208">
        <f>BS55*BT55</f>
        <v>4</v>
      </c>
      <c r="BV55" s="266" t="str">
        <f>IF(OR(BT55=5,BU55=20,BU55=15,BU55=16,AND(BU55=12,BT55=4)),"Extremo",IF(OR(BU55=8,BU55=9,AND(BU55=4,BT55=4),AND(BU55=12,BT55=3),AND(BU55=10,BT55=2),AND(BU55=5,BT55=1)),"Alto",IF(OR(BU55=6,AND(BU55=4,BT55=1),AND(BU55=3,BT55=3)),"Moderado",IF(OR(BU55=1,BU55=2,AND(BU55=3,BT55=3),AND(BU55=4,BT55=2)),"Bajo"," "))))</f>
        <v>Alto</v>
      </c>
      <c r="BW55" s="208" t="s">
        <v>278</v>
      </c>
      <c r="BX55" s="208" t="s">
        <v>279</v>
      </c>
      <c r="BY55" s="208" t="s">
        <v>280</v>
      </c>
      <c r="BZ55" s="208" t="s">
        <v>281</v>
      </c>
      <c r="CA55" s="208" t="s">
        <v>282</v>
      </c>
    </row>
    <row r="56" spans="1:79" ht="15.75" customHeight="1" x14ac:dyDescent="0.2">
      <c r="A56" s="274"/>
      <c r="B56" s="279"/>
      <c r="C56" s="179"/>
      <c r="D56" s="179"/>
      <c r="E56" s="22" t="s">
        <v>283</v>
      </c>
      <c r="F56" s="22" t="s">
        <v>284</v>
      </c>
      <c r="G56" s="179"/>
      <c r="H56" s="179"/>
      <c r="I56" s="179"/>
      <c r="J56" s="179"/>
      <c r="K56" s="179"/>
      <c r="L56" s="179"/>
      <c r="M56" s="179"/>
      <c r="N56" s="179"/>
      <c r="O56" s="62" t="e">
        <f t="shared" si="0"/>
        <v>#DIV/0!</v>
      </c>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22" t="s">
        <v>88</v>
      </c>
      <c r="AU56" s="63">
        <f t="shared" si="15"/>
        <v>15</v>
      </c>
      <c r="AV56" s="22" t="s">
        <v>89</v>
      </c>
      <c r="AW56" s="63">
        <f t="shared" si="16"/>
        <v>15</v>
      </c>
      <c r="AX56" s="22" t="s">
        <v>90</v>
      </c>
      <c r="AY56" s="63">
        <f t="shared" si="17"/>
        <v>15</v>
      </c>
      <c r="AZ56" s="22" t="s">
        <v>91</v>
      </c>
      <c r="BA56" s="63">
        <f t="shared" si="31"/>
        <v>15</v>
      </c>
      <c r="BB56" s="22" t="s">
        <v>92</v>
      </c>
      <c r="BC56" s="63">
        <f t="shared" si="19"/>
        <v>15</v>
      </c>
      <c r="BD56" s="22" t="s">
        <v>93</v>
      </c>
      <c r="BE56" s="63">
        <f t="shared" si="20"/>
        <v>15</v>
      </c>
      <c r="BF56" s="22" t="s">
        <v>94</v>
      </c>
      <c r="BG56" s="63">
        <f t="shared" si="21"/>
        <v>10</v>
      </c>
      <c r="BH56" s="63">
        <f t="shared" si="22"/>
        <v>100</v>
      </c>
      <c r="BI56" s="63" t="str">
        <f t="shared" si="23"/>
        <v>Fuerte</v>
      </c>
      <c r="BJ56" s="63" t="s">
        <v>95</v>
      </c>
      <c r="BK56" s="63" t="str">
        <f t="shared" si="24"/>
        <v>Fuerte</v>
      </c>
      <c r="BL56" s="63" t="str">
        <f t="shared" si="25"/>
        <v>Fuerte</v>
      </c>
      <c r="BM56" s="63">
        <f t="shared" si="26"/>
        <v>100</v>
      </c>
      <c r="BN56" s="63" t="str">
        <f t="shared" si="27"/>
        <v>Probabilidad</v>
      </c>
      <c r="BO56" s="179"/>
      <c r="BP56" s="179"/>
      <c r="BQ56" s="179"/>
      <c r="BR56" s="179"/>
      <c r="BS56" s="179"/>
      <c r="BT56" s="179"/>
      <c r="BU56" s="179"/>
      <c r="BV56" s="267"/>
      <c r="BW56" s="179"/>
      <c r="BX56" s="179"/>
      <c r="BY56" s="179"/>
      <c r="BZ56" s="179"/>
      <c r="CA56" s="179"/>
    </row>
    <row r="57" spans="1:79" ht="15.75" customHeight="1" x14ac:dyDescent="0.2">
      <c r="A57" s="274"/>
      <c r="B57" s="279"/>
      <c r="C57" s="179"/>
      <c r="D57" s="179"/>
      <c r="E57" s="22" t="s">
        <v>285</v>
      </c>
      <c r="F57" s="22" t="s">
        <v>286</v>
      </c>
      <c r="G57" s="179"/>
      <c r="H57" s="179"/>
      <c r="I57" s="179"/>
      <c r="J57" s="179"/>
      <c r="K57" s="179"/>
      <c r="L57" s="179"/>
      <c r="M57" s="179"/>
      <c r="N57" s="179"/>
      <c r="O57" s="62" t="e">
        <f t="shared" si="0"/>
        <v>#DIV/0!</v>
      </c>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22"/>
      <c r="AU57" s="63">
        <f t="shared" si="15"/>
        <v>0</v>
      </c>
      <c r="AV57" s="22"/>
      <c r="AW57" s="63">
        <f t="shared" si="16"/>
        <v>0</v>
      </c>
      <c r="AX57" s="22"/>
      <c r="AY57" s="63">
        <f t="shared" si="17"/>
        <v>0</v>
      </c>
      <c r="AZ57" s="22"/>
      <c r="BA57" s="63">
        <f t="shared" si="31"/>
        <v>0</v>
      </c>
      <c r="BB57" s="22"/>
      <c r="BC57" s="63">
        <f t="shared" si="19"/>
        <v>0</v>
      </c>
      <c r="BD57" s="22"/>
      <c r="BE57" s="63">
        <f t="shared" si="20"/>
        <v>0</v>
      </c>
      <c r="BF57" s="22"/>
      <c r="BG57" s="63">
        <f t="shared" si="21"/>
        <v>0</v>
      </c>
      <c r="BH57" s="63">
        <f t="shared" si="22"/>
        <v>0</v>
      </c>
      <c r="BI57" s="63" t="str">
        <f t="shared" si="23"/>
        <v/>
      </c>
      <c r="BJ57" s="63"/>
      <c r="BK57" s="63">
        <f t="shared" si="24"/>
        <v>0</v>
      </c>
      <c r="BL57" s="63">
        <f t="shared" si="25"/>
        <v>0</v>
      </c>
      <c r="BM57" s="63" t="str">
        <f t="shared" si="26"/>
        <v/>
      </c>
      <c r="BN57" s="63" t="str">
        <f t="shared" si="27"/>
        <v>No es un Control</v>
      </c>
      <c r="BO57" s="179"/>
      <c r="BP57" s="179"/>
      <c r="BQ57" s="179"/>
      <c r="BR57" s="179"/>
      <c r="BS57" s="179"/>
      <c r="BT57" s="179"/>
      <c r="BU57" s="179"/>
      <c r="BV57" s="267"/>
      <c r="BW57" s="179"/>
      <c r="BX57" s="179"/>
      <c r="BY57" s="179"/>
      <c r="BZ57" s="179"/>
      <c r="CA57" s="179"/>
    </row>
    <row r="58" spans="1:79" ht="15.75" customHeight="1" x14ac:dyDescent="0.2">
      <c r="A58" s="274"/>
      <c r="B58" s="279"/>
      <c r="C58" s="179"/>
      <c r="D58" s="179"/>
      <c r="E58" s="22"/>
      <c r="F58" s="22" t="s">
        <v>287</v>
      </c>
      <c r="G58" s="179"/>
      <c r="H58" s="179"/>
      <c r="I58" s="179"/>
      <c r="J58" s="179"/>
      <c r="K58" s="179"/>
      <c r="L58" s="179"/>
      <c r="M58" s="179"/>
      <c r="N58" s="179"/>
      <c r="O58" s="62" t="e">
        <f t="shared" si="0"/>
        <v>#DIV/0!</v>
      </c>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22"/>
      <c r="AU58" s="63">
        <f t="shared" si="15"/>
        <v>0</v>
      </c>
      <c r="AV58" s="22"/>
      <c r="AW58" s="63">
        <f t="shared" si="16"/>
        <v>0</v>
      </c>
      <c r="AX58" s="22"/>
      <c r="AY58" s="63">
        <f t="shared" si="17"/>
        <v>0</v>
      </c>
      <c r="AZ58" s="22"/>
      <c r="BA58" s="63">
        <f t="shared" si="31"/>
        <v>0</v>
      </c>
      <c r="BB58" s="22"/>
      <c r="BC58" s="63">
        <f t="shared" si="19"/>
        <v>0</v>
      </c>
      <c r="BD58" s="22"/>
      <c r="BE58" s="63">
        <f t="shared" si="20"/>
        <v>0</v>
      </c>
      <c r="BF58" s="22"/>
      <c r="BG58" s="63">
        <f t="shared" si="21"/>
        <v>0</v>
      </c>
      <c r="BH58" s="63">
        <f t="shared" si="22"/>
        <v>0</v>
      </c>
      <c r="BI58" s="63" t="str">
        <f t="shared" si="23"/>
        <v/>
      </c>
      <c r="BJ58" s="63"/>
      <c r="BK58" s="63">
        <f t="shared" si="24"/>
        <v>0</v>
      </c>
      <c r="BL58" s="63">
        <f t="shared" si="25"/>
        <v>0</v>
      </c>
      <c r="BM58" s="63" t="str">
        <f t="shared" si="26"/>
        <v/>
      </c>
      <c r="BN58" s="63" t="str">
        <f t="shared" si="27"/>
        <v>No es un Control</v>
      </c>
      <c r="BO58" s="179"/>
      <c r="BP58" s="179"/>
      <c r="BQ58" s="179"/>
      <c r="BR58" s="179"/>
      <c r="BS58" s="179"/>
      <c r="BT58" s="179"/>
      <c r="BU58" s="179"/>
      <c r="BV58" s="267"/>
      <c r="BW58" s="179"/>
      <c r="BX58" s="179"/>
      <c r="BY58" s="179"/>
      <c r="BZ58" s="179"/>
      <c r="CA58" s="179"/>
    </row>
    <row r="59" spans="1:79" ht="15.75" customHeight="1" thickBot="1" x14ac:dyDescent="0.25">
      <c r="A59" s="275"/>
      <c r="B59" s="279"/>
      <c r="C59" s="179"/>
      <c r="D59" s="179"/>
      <c r="E59" s="21"/>
      <c r="F59" s="21"/>
      <c r="G59" s="179"/>
      <c r="H59" s="179"/>
      <c r="I59" s="179"/>
      <c r="J59" s="179"/>
      <c r="K59" s="179"/>
      <c r="L59" s="179"/>
      <c r="M59" s="179"/>
      <c r="N59" s="179"/>
      <c r="O59" s="66" t="e">
        <f t="shared" si="0"/>
        <v>#DIV/0!</v>
      </c>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278"/>
      <c r="AM59" s="179"/>
      <c r="AN59" s="278"/>
      <c r="AO59" s="179"/>
      <c r="AP59" s="179"/>
      <c r="AQ59" s="179"/>
      <c r="AR59" s="278"/>
      <c r="AS59" s="179"/>
      <c r="AT59" s="21"/>
      <c r="AU59" s="67">
        <f t="shared" si="15"/>
        <v>0</v>
      </c>
      <c r="AV59" s="21"/>
      <c r="AW59" s="67">
        <f t="shared" si="16"/>
        <v>0</v>
      </c>
      <c r="AX59" s="21"/>
      <c r="AY59" s="67">
        <f t="shared" si="17"/>
        <v>0</v>
      </c>
      <c r="AZ59" s="21"/>
      <c r="BA59" s="67">
        <f t="shared" si="31"/>
        <v>0</v>
      </c>
      <c r="BB59" s="21"/>
      <c r="BC59" s="67">
        <f t="shared" si="19"/>
        <v>0</v>
      </c>
      <c r="BD59" s="21"/>
      <c r="BE59" s="67">
        <f t="shared" si="20"/>
        <v>0</v>
      </c>
      <c r="BF59" s="21"/>
      <c r="BG59" s="67">
        <f t="shared" si="21"/>
        <v>0</v>
      </c>
      <c r="BH59" s="67">
        <f t="shared" si="22"/>
        <v>0</v>
      </c>
      <c r="BI59" s="67" t="str">
        <f t="shared" si="23"/>
        <v/>
      </c>
      <c r="BJ59" s="67"/>
      <c r="BK59" s="67">
        <f t="shared" si="24"/>
        <v>0</v>
      </c>
      <c r="BL59" s="67">
        <f t="shared" si="25"/>
        <v>0</v>
      </c>
      <c r="BM59" s="67" t="str">
        <f t="shared" si="26"/>
        <v/>
      </c>
      <c r="BN59" s="67" t="str">
        <f t="shared" si="27"/>
        <v>No es un Control</v>
      </c>
      <c r="BO59" s="179"/>
      <c r="BP59" s="179"/>
      <c r="BQ59" s="179"/>
      <c r="BR59" s="179"/>
      <c r="BS59" s="179"/>
      <c r="BT59" s="179"/>
      <c r="BU59" s="179"/>
      <c r="BV59" s="267"/>
      <c r="BW59" s="179"/>
      <c r="BX59" s="179"/>
      <c r="BY59" s="179"/>
      <c r="BZ59" s="179"/>
      <c r="CA59" s="179"/>
    </row>
    <row r="60" spans="1:79" ht="15.75" customHeight="1" x14ac:dyDescent="0.2">
      <c r="A60" s="273">
        <v>10</v>
      </c>
      <c r="B60" s="208" t="s">
        <v>270</v>
      </c>
      <c r="C60" s="208" t="s">
        <v>271</v>
      </c>
      <c r="D60" s="208" t="s">
        <v>288</v>
      </c>
      <c r="E60" s="59" t="s">
        <v>289</v>
      </c>
      <c r="F60" s="59" t="s">
        <v>290</v>
      </c>
      <c r="G60" s="208" t="s">
        <v>291</v>
      </c>
      <c r="H60" s="276"/>
      <c r="I60" s="208">
        <v>3</v>
      </c>
      <c r="J60" s="208">
        <v>3</v>
      </c>
      <c r="K60" s="208">
        <v>3</v>
      </c>
      <c r="L60" s="208">
        <v>3</v>
      </c>
      <c r="M60" s="208"/>
      <c r="N60" s="208"/>
      <c r="O60" s="60">
        <f t="shared" si="0"/>
        <v>3</v>
      </c>
      <c r="P60" s="265">
        <f>IF(H60="",O60,H60)</f>
        <v>3</v>
      </c>
      <c r="Q60" s="208" t="s">
        <v>167</v>
      </c>
      <c r="R60" s="208" t="s">
        <v>167</v>
      </c>
      <c r="S60" s="208" t="s">
        <v>167</v>
      </c>
      <c r="T60" s="208" t="s">
        <v>97</v>
      </c>
      <c r="U60" s="208" t="s">
        <v>167</v>
      </c>
      <c r="V60" s="208" t="s">
        <v>97</v>
      </c>
      <c r="W60" s="208" t="s">
        <v>97</v>
      </c>
      <c r="X60" s="208" t="s">
        <v>167</v>
      </c>
      <c r="Y60" s="208" t="s">
        <v>97</v>
      </c>
      <c r="Z60" s="208" t="s">
        <v>167</v>
      </c>
      <c r="AA60" s="208" t="s">
        <v>167</v>
      </c>
      <c r="AB60" s="208" t="s">
        <v>167</v>
      </c>
      <c r="AC60" s="208" t="s">
        <v>167</v>
      </c>
      <c r="AD60" s="208" t="s">
        <v>97</v>
      </c>
      <c r="AE60" s="208" t="s">
        <v>97</v>
      </c>
      <c r="AF60" s="208" t="s">
        <v>97</v>
      </c>
      <c r="AG60" s="208" t="s">
        <v>97</v>
      </c>
      <c r="AH60" s="208" t="s">
        <v>97</v>
      </c>
      <c r="AI60" s="208" t="s">
        <v>97</v>
      </c>
      <c r="AJ60" s="264">
        <f>COUNTIF(Q60:AI60,"SI")</f>
        <v>9</v>
      </c>
      <c r="AK60" s="264">
        <f>COUNTIF(Q60:AI60,"NO")</f>
        <v>10</v>
      </c>
      <c r="AL60" s="271" t="str">
        <f>IF(OR(AF60="SI",AJ60&gt;11),"CATASTRÓFICO",IF(AJ60&gt;5,"MAYOR",IF(AJ60&gt;0,"MODERADO","")))</f>
        <v>MAYOR</v>
      </c>
      <c r="AM60" s="265">
        <v>3</v>
      </c>
      <c r="AN60" s="271">
        <f>IF(AL60="MODERADO",3,IF(AL60="MAYOR",4,IF(AL60="CATASTRÓFICO",5,"")))</f>
        <v>4</v>
      </c>
      <c r="AO60" s="265">
        <f>AM60*AN60</f>
        <v>12</v>
      </c>
      <c r="AP60" s="272" t="str">
        <f>IF(OR(AN60=5,AO60=20,AO60=15,AO60=16,AND(AO60=12,AN60=4)),"Extremo",IF(OR(AO60=8,AO60=9,AND(AO60=4,AN60=4),AND(AO60=12,AN60=3),AND(AO60=10,AN60=2),AND(AO60=5,AN60=1)),"Alto",IF(OR(AO60=6,AND(AO60=4,AN60=1),AND(AO60=3,AN60=3)),"Moderado",IF(OR(AO60=1,AO60=2,AND(AO60=3,AN60=1),AND(AO60=4,AN60=2)),"Bajo"," "))))</f>
        <v>Extremo</v>
      </c>
      <c r="AQ60" s="208" t="str">
        <f>IF(AP60="Bajo","Asumir",IF(AP60="Moderado","Reducir",IF(AP60="Alto","Reducir o Evitar o Transferir",IF(AP60="Extremo","Reducir o Evitar o Transferir"," "))))</f>
        <v>Reducir o Evitar o Transferir</v>
      </c>
      <c r="AR60" s="269" t="s">
        <v>292</v>
      </c>
      <c r="AS60" s="270" t="s">
        <v>293</v>
      </c>
      <c r="AT60" s="59" t="s">
        <v>88</v>
      </c>
      <c r="AU60" s="61">
        <f t="shared" si="15"/>
        <v>15</v>
      </c>
      <c r="AV60" s="59" t="s">
        <v>89</v>
      </c>
      <c r="AW60" s="61">
        <f t="shared" si="16"/>
        <v>15</v>
      </c>
      <c r="AX60" s="59" t="s">
        <v>90</v>
      </c>
      <c r="AY60" s="61">
        <f t="shared" si="17"/>
        <v>15</v>
      </c>
      <c r="AZ60" s="59" t="s">
        <v>91</v>
      </c>
      <c r="BA60" s="61">
        <f t="shared" si="31"/>
        <v>15</v>
      </c>
      <c r="BB60" s="59" t="s">
        <v>92</v>
      </c>
      <c r="BC60" s="61">
        <f t="shared" si="19"/>
        <v>15</v>
      </c>
      <c r="BD60" s="59" t="s">
        <v>93</v>
      </c>
      <c r="BE60" s="61">
        <f t="shared" si="20"/>
        <v>15</v>
      </c>
      <c r="BF60" s="59" t="s">
        <v>94</v>
      </c>
      <c r="BG60" s="61">
        <f t="shared" si="21"/>
        <v>10</v>
      </c>
      <c r="BH60" s="61">
        <f t="shared" si="22"/>
        <v>100</v>
      </c>
      <c r="BI60" s="61" t="str">
        <f t="shared" si="23"/>
        <v>Fuerte</v>
      </c>
      <c r="BJ60" s="61" t="s">
        <v>95</v>
      </c>
      <c r="BK60" s="61" t="str">
        <f t="shared" si="24"/>
        <v>Fuerte</v>
      </c>
      <c r="BL60" s="61" t="str">
        <f t="shared" si="25"/>
        <v>Fuerte</v>
      </c>
      <c r="BM60" s="61">
        <f t="shared" si="26"/>
        <v>100</v>
      </c>
      <c r="BN60" s="61" t="str">
        <f t="shared" si="27"/>
        <v>Probabilidad</v>
      </c>
      <c r="BO60" s="264">
        <f>AVERAGE(BM60:BM64)</f>
        <v>100</v>
      </c>
      <c r="BP60" s="264" t="str">
        <f>IF(BO60=100,"FUERTE",IF(BO60&gt;49,"MODERADO",IF(BO60&lt;50,"DÉBIL","")))</f>
        <v>FUERTE</v>
      </c>
      <c r="BQ60" s="264">
        <f>IF(AND(BP60="FUERTE",OR(BN60="Probabilidad",BN61="Probabilidad",BN62="Probabilidad", BN63="Probabilidad",BN64="Probabilidad")),2,IF(AND(BP60="MODERADO",OR(BN60="Probabilidad",BN61="Probabilidad",BN62="Probabilidad", BN63="Probabilidad",BN64="Probabilidad")),1,0))</f>
        <v>2</v>
      </c>
      <c r="BR60" s="264">
        <v>0</v>
      </c>
      <c r="BS60" s="265">
        <f>IF(AM60-BQ60&lt;=0,1,AM60-BQ60)</f>
        <v>1</v>
      </c>
      <c r="BT60" s="208">
        <f>AN60-BR60</f>
        <v>4</v>
      </c>
      <c r="BU60" s="208">
        <f>BS60*BT60</f>
        <v>4</v>
      </c>
      <c r="BV60" s="266" t="str">
        <f>IF(OR(BT60=5,BU60=20,BU60=15,BU60=16,AND(BU60=12,BT60=4)),"Extremo",IF(OR(BU60=8,BU60=9,AND(BU60=4,BT60=4),AND(BU60=12,BT60=3),AND(BU60=10,BT60=2),AND(BU60=5,BT60=1)),"Alto",IF(OR(BU60=6,AND(BU60=4,BT60=1),AND(BU60=3,BT60=3)),"Moderado",IF(OR(BU60=1,BU60=2,AND(BU60=3,BT60=3),AND(BU60=4,BT60=2)),"Bajo"," "))))</f>
        <v>Alto</v>
      </c>
      <c r="BW60" s="208" t="s">
        <v>294</v>
      </c>
      <c r="BX60" s="208" t="s">
        <v>295</v>
      </c>
      <c r="BY60" s="208" t="s">
        <v>280</v>
      </c>
      <c r="BZ60" s="208" t="s">
        <v>296</v>
      </c>
      <c r="CA60" s="208" t="s">
        <v>297</v>
      </c>
    </row>
    <row r="61" spans="1:79" ht="15.75" customHeight="1" x14ac:dyDescent="0.2">
      <c r="A61" s="274"/>
      <c r="B61" s="179"/>
      <c r="C61" s="179"/>
      <c r="D61" s="179"/>
      <c r="E61" s="22" t="s">
        <v>298</v>
      </c>
      <c r="F61" s="22" t="s">
        <v>299</v>
      </c>
      <c r="G61" s="179"/>
      <c r="H61" s="179"/>
      <c r="I61" s="179"/>
      <c r="J61" s="179"/>
      <c r="K61" s="179"/>
      <c r="L61" s="179"/>
      <c r="M61" s="179"/>
      <c r="N61" s="179"/>
      <c r="O61" s="62" t="e">
        <f t="shared" si="0"/>
        <v>#DIV/0!</v>
      </c>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22"/>
      <c r="AU61" s="63">
        <f t="shared" si="15"/>
        <v>0</v>
      </c>
      <c r="AV61" s="22"/>
      <c r="AW61" s="63">
        <f t="shared" si="16"/>
        <v>0</v>
      </c>
      <c r="AX61" s="22"/>
      <c r="AY61" s="63">
        <f t="shared" si="17"/>
        <v>0</v>
      </c>
      <c r="AZ61" s="22"/>
      <c r="BA61" s="63">
        <f t="shared" si="31"/>
        <v>0</v>
      </c>
      <c r="BB61" s="22"/>
      <c r="BC61" s="63">
        <f t="shared" si="19"/>
        <v>0</v>
      </c>
      <c r="BD61" s="22"/>
      <c r="BE61" s="63">
        <f t="shared" si="20"/>
        <v>0</v>
      </c>
      <c r="BF61" s="22"/>
      <c r="BG61" s="63">
        <f t="shared" si="21"/>
        <v>0</v>
      </c>
      <c r="BH61" s="63">
        <f t="shared" si="22"/>
        <v>0</v>
      </c>
      <c r="BI61" s="63" t="str">
        <f t="shared" si="23"/>
        <v/>
      </c>
      <c r="BJ61" s="63"/>
      <c r="BK61" s="63">
        <f t="shared" si="24"/>
        <v>0</v>
      </c>
      <c r="BL61" s="63">
        <f t="shared" si="25"/>
        <v>0</v>
      </c>
      <c r="BM61" s="63" t="str">
        <f t="shared" si="26"/>
        <v/>
      </c>
      <c r="BN61" s="63" t="str">
        <f t="shared" si="27"/>
        <v>No es un Control</v>
      </c>
      <c r="BO61" s="179"/>
      <c r="BP61" s="179"/>
      <c r="BQ61" s="179"/>
      <c r="BR61" s="179"/>
      <c r="BS61" s="179"/>
      <c r="BT61" s="179"/>
      <c r="BU61" s="179"/>
      <c r="BV61" s="267"/>
      <c r="BW61" s="179"/>
      <c r="BX61" s="179"/>
      <c r="BY61" s="179"/>
      <c r="BZ61" s="179"/>
      <c r="CA61" s="179"/>
    </row>
    <row r="62" spans="1:79" ht="15.75" customHeight="1" x14ac:dyDescent="0.2">
      <c r="A62" s="274"/>
      <c r="B62" s="179"/>
      <c r="C62" s="179"/>
      <c r="D62" s="179"/>
      <c r="E62" s="22" t="s">
        <v>300</v>
      </c>
      <c r="F62" s="22" t="s">
        <v>287</v>
      </c>
      <c r="G62" s="179"/>
      <c r="H62" s="179"/>
      <c r="I62" s="179"/>
      <c r="J62" s="179"/>
      <c r="K62" s="179"/>
      <c r="L62" s="179"/>
      <c r="M62" s="179"/>
      <c r="N62" s="179"/>
      <c r="O62" s="62" t="e">
        <f t="shared" si="0"/>
        <v>#DIV/0!</v>
      </c>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22"/>
      <c r="AU62" s="63">
        <f t="shared" si="15"/>
        <v>0</v>
      </c>
      <c r="AV62" s="22"/>
      <c r="AW62" s="63">
        <f t="shared" si="16"/>
        <v>0</v>
      </c>
      <c r="AX62" s="22"/>
      <c r="AY62" s="63">
        <f t="shared" si="17"/>
        <v>0</v>
      </c>
      <c r="AZ62" s="22"/>
      <c r="BA62" s="63">
        <f t="shared" si="31"/>
        <v>0</v>
      </c>
      <c r="BB62" s="22"/>
      <c r="BC62" s="63">
        <f t="shared" si="19"/>
        <v>0</v>
      </c>
      <c r="BD62" s="22"/>
      <c r="BE62" s="63">
        <f t="shared" si="20"/>
        <v>0</v>
      </c>
      <c r="BF62" s="22"/>
      <c r="BG62" s="63">
        <f t="shared" si="21"/>
        <v>0</v>
      </c>
      <c r="BH62" s="63">
        <f t="shared" si="22"/>
        <v>0</v>
      </c>
      <c r="BI62" s="63" t="str">
        <f t="shared" si="23"/>
        <v/>
      </c>
      <c r="BJ62" s="63"/>
      <c r="BK62" s="63">
        <f t="shared" si="24"/>
        <v>0</v>
      </c>
      <c r="BL62" s="63">
        <f t="shared" si="25"/>
        <v>0</v>
      </c>
      <c r="BM62" s="63" t="str">
        <f t="shared" si="26"/>
        <v/>
      </c>
      <c r="BN62" s="63" t="str">
        <f t="shared" si="27"/>
        <v>No es un Control</v>
      </c>
      <c r="BO62" s="179"/>
      <c r="BP62" s="179"/>
      <c r="BQ62" s="179"/>
      <c r="BR62" s="179"/>
      <c r="BS62" s="179"/>
      <c r="BT62" s="179"/>
      <c r="BU62" s="179"/>
      <c r="BV62" s="267"/>
      <c r="BW62" s="179"/>
      <c r="BX62" s="179"/>
      <c r="BY62" s="179"/>
      <c r="BZ62" s="179"/>
      <c r="CA62" s="179"/>
    </row>
    <row r="63" spans="1:79" ht="15.75" customHeight="1" x14ac:dyDescent="0.2">
      <c r="A63" s="274"/>
      <c r="B63" s="179"/>
      <c r="C63" s="179"/>
      <c r="D63" s="179"/>
      <c r="E63" s="22" t="s">
        <v>301</v>
      </c>
      <c r="F63" s="22" t="s">
        <v>302</v>
      </c>
      <c r="G63" s="179"/>
      <c r="H63" s="179"/>
      <c r="I63" s="179"/>
      <c r="J63" s="179"/>
      <c r="K63" s="179"/>
      <c r="L63" s="179"/>
      <c r="M63" s="179"/>
      <c r="N63" s="179"/>
      <c r="O63" s="62" t="e">
        <f t="shared" si="0"/>
        <v>#DIV/0!</v>
      </c>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22"/>
      <c r="AU63" s="63">
        <f t="shared" si="15"/>
        <v>0</v>
      </c>
      <c r="AV63" s="22"/>
      <c r="AW63" s="63">
        <f t="shared" si="16"/>
        <v>0</v>
      </c>
      <c r="AX63" s="22"/>
      <c r="AY63" s="63">
        <f t="shared" si="17"/>
        <v>0</v>
      </c>
      <c r="AZ63" s="22"/>
      <c r="BA63" s="63">
        <f t="shared" si="31"/>
        <v>0</v>
      </c>
      <c r="BB63" s="22"/>
      <c r="BC63" s="63">
        <f t="shared" si="19"/>
        <v>0</v>
      </c>
      <c r="BD63" s="22"/>
      <c r="BE63" s="63">
        <f t="shared" si="20"/>
        <v>0</v>
      </c>
      <c r="BF63" s="22"/>
      <c r="BG63" s="63">
        <f t="shared" si="21"/>
        <v>0</v>
      </c>
      <c r="BH63" s="63">
        <f t="shared" si="22"/>
        <v>0</v>
      </c>
      <c r="BI63" s="63" t="str">
        <f t="shared" si="23"/>
        <v/>
      </c>
      <c r="BJ63" s="63"/>
      <c r="BK63" s="63">
        <f t="shared" si="24"/>
        <v>0</v>
      </c>
      <c r="BL63" s="63">
        <f t="shared" si="25"/>
        <v>0</v>
      </c>
      <c r="BM63" s="63" t="str">
        <f t="shared" si="26"/>
        <v/>
      </c>
      <c r="BN63" s="63" t="str">
        <f t="shared" si="27"/>
        <v>No es un Control</v>
      </c>
      <c r="BO63" s="179"/>
      <c r="BP63" s="179"/>
      <c r="BQ63" s="179"/>
      <c r="BR63" s="179"/>
      <c r="BS63" s="179"/>
      <c r="BT63" s="179"/>
      <c r="BU63" s="179"/>
      <c r="BV63" s="267"/>
      <c r="BW63" s="179"/>
      <c r="BX63" s="179"/>
      <c r="BY63" s="179"/>
      <c r="BZ63" s="179"/>
      <c r="CA63" s="179"/>
    </row>
    <row r="64" spans="1:79" ht="15.75" customHeight="1" thickBot="1" x14ac:dyDescent="0.25">
      <c r="A64" s="275"/>
      <c r="B64" s="209"/>
      <c r="C64" s="209"/>
      <c r="D64" s="209"/>
      <c r="E64" s="68"/>
      <c r="F64" s="68"/>
      <c r="G64" s="209"/>
      <c r="H64" s="209"/>
      <c r="I64" s="209"/>
      <c r="J64" s="209"/>
      <c r="K64" s="209"/>
      <c r="L64" s="209"/>
      <c r="M64" s="209"/>
      <c r="N64" s="209"/>
      <c r="O64" s="69" t="e">
        <f t="shared" si="0"/>
        <v>#DIV/0!</v>
      </c>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68"/>
      <c r="AU64" s="70">
        <f t="shared" si="15"/>
        <v>0</v>
      </c>
      <c r="AV64" s="68"/>
      <c r="AW64" s="70">
        <f t="shared" si="16"/>
        <v>0</v>
      </c>
      <c r="AX64" s="68"/>
      <c r="AY64" s="70">
        <f t="shared" si="17"/>
        <v>0</v>
      </c>
      <c r="AZ64" s="68"/>
      <c r="BA64" s="70">
        <f t="shared" si="31"/>
        <v>0</v>
      </c>
      <c r="BB64" s="68"/>
      <c r="BC64" s="70">
        <f t="shared" si="19"/>
        <v>0</v>
      </c>
      <c r="BD64" s="68"/>
      <c r="BE64" s="70">
        <f t="shared" si="20"/>
        <v>0</v>
      </c>
      <c r="BF64" s="68"/>
      <c r="BG64" s="70">
        <f t="shared" si="21"/>
        <v>0</v>
      </c>
      <c r="BH64" s="70">
        <f t="shared" si="22"/>
        <v>0</v>
      </c>
      <c r="BI64" s="70" t="str">
        <f t="shared" si="23"/>
        <v/>
      </c>
      <c r="BJ64" s="70"/>
      <c r="BK64" s="70">
        <f t="shared" si="24"/>
        <v>0</v>
      </c>
      <c r="BL64" s="70">
        <f t="shared" si="25"/>
        <v>0</v>
      </c>
      <c r="BM64" s="70" t="str">
        <f t="shared" si="26"/>
        <v/>
      </c>
      <c r="BN64" s="70" t="str">
        <f t="shared" si="27"/>
        <v>No es un Control</v>
      </c>
      <c r="BO64" s="209"/>
      <c r="BP64" s="209"/>
      <c r="BQ64" s="209"/>
      <c r="BR64" s="209"/>
      <c r="BS64" s="209"/>
      <c r="BT64" s="209"/>
      <c r="BU64" s="209"/>
      <c r="BV64" s="268"/>
      <c r="BW64" s="209"/>
      <c r="BX64" s="209"/>
      <c r="BY64" s="209"/>
      <c r="BZ64" s="209"/>
      <c r="CA64" s="209"/>
    </row>
    <row r="65" spans="1:79" ht="15.75" customHeight="1" x14ac:dyDescent="0.2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3"/>
      <c r="BH65" s="3"/>
      <c r="BI65" s="3"/>
      <c r="BJ65" s="3"/>
      <c r="BK65" s="3"/>
      <c r="BL65" s="3"/>
      <c r="BM65" s="3"/>
      <c r="BN65" s="3"/>
      <c r="BO65" s="3"/>
      <c r="BP65" s="3"/>
      <c r="BQ65" s="3"/>
      <c r="BR65" s="3"/>
      <c r="BS65" s="3"/>
      <c r="BT65" s="3"/>
      <c r="BU65" s="3"/>
      <c r="BV65" s="3"/>
      <c r="BW65" s="3"/>
      <c r="BX65" s="3"/>
      <c r="BY65" s="3"/>
      <c r="BZ65" s="3"/>
      <c r="CA65" s="3"/>
    </row>
    <row r="66" spans="1:79" ht="15.75" customHeight="1" x14ac:dyDescent="0.2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3"/>
      <c r="BH66" s="3"/>
      <c r="BI66" s="3"/>
      <c r="BJ66" s="3"/>
      <c r="BK66" s="3"/>
      <c r="BL66" s="3"/>
      <c r="BM66" s="3"/>
      <c r="BN66" s="3"/>
      <c r="BO66" s="3"/>
      <c r="BP66" s="3"/>
      <c r="BQ66" s="3"/>
      <c r="BR66" s="3"/>
      <c r="BS66" s="3"/>
      <c r="BT66" s="3"/>
      <c r="BU66" s="3"/>
      <c r="BV66" s="3"/>
      <c r="BW66" s="3"/>
      <c r="BX66" s="3"/>
      <c r="BY66" s="3"/>
      <c r="BZ66" s="3"/>
      <c r="CA66" s="3"/>
    </row>
    <row r="67" spans="1:79" ht="15.75" customHeight="1" x14ac:dyDescent="0.2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3"/>
      <c r="BH67" s="3"/>
      <c r="BI67" s="3"/>
      <c r="BJ67" s="3"/>
      <c r="BK67" s="3"/>
      <c r="BL67" s="3"/>
      <c r="BM67" s="3"/>
      <c r="BN67" s="3"/>
      <c r="BO67" s="3"/>
      <c r="BP67" s="3"/>
      <c r="BQ67" s="3"/>
      <c r="BR67" s="3"/>
      <c r="BS67" s="3"/>
      <c r="BT67" s="3"/>
      <c r="BU67" s="3"/>
      <c r="BV67" s="3"/>
      <c r="BW67" s="3"/>
      <c r="BX67" s="3"/>
      <c r="BY67" s="3"/>
      <c r="BZ67" s="3"/>
      <c r="CA67" s="3"/>
    </row>
    <row r="68" spans="1:79" ht="15.75" customHeight="1" x14ac:dyDescent="0.2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3"/>
      <c r="BH68" s="3"/>
      <c r="BI68" s="3"/>
      <c r="BJ68" s="3"/>
      <c r="BK68" s="3"/>
      <c r="BL68" s="3"/>
      <c r="BM68" s="3"/>
      <c r="BN68" s="3"/>
      <c r="BO68" s="3"/>
      <c r="BP68" s="3"/>
      <c r="BQ68" s="3"/>
      <c r="BR68" s="3"/>
      <c r="BS68" s="3"/>
      <c r="BT68" s="3"/>
      <c r="BU68" s="3"/>
      <c r="BV68" s="3"/>
      <c r="BW68" s="3"/>
      <c r="BX68" s="3"/>
      <c r="BY68" s="3"/>
      <c r="BZ68" s="3"/>
      <c r="CA68" s="3"/>
    </row>
    <row r="69" spans="1:79" ht="15.75" customHeight="1" x14ac:dyDescent="0.2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3"/>
      <c r="BH69" s="3"/>
      <c r="BI69" s="3"/>
      <c r="BJ69" s="3"/>
      <c r="BK69" s="3"/>
      <c r="BL69" s="3"/>
      <c r="BM69" s="3"/>
      <c r="BN69" s="3"/>
      <c r="BO69" s="3"/>
      <c r="BP69" s="3"/>
      <c r="BQ69" s="3"/>
      <c r="BR69" s="3"/>
      <c r="BS69" s="3"/>
      <c r="BT69" s="3"/>
      <c r="BU69" s="3"/>
      <c r="BV69" s="3"/>
      <c r="BW69" s="3"/>
      <c r="BX69" s="3"/>
      <c r="BY69" s="3"/>
      <c r="BZ69" s="3"/>
      <c r="CA69" s="3"/>
    </row>
    <row r="70" spans="1:79" ht="15.75" customHeight="1" x14ac:dyDescent="0.2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3"/>
      <c r="BH70" s="3"/>
      <c r="BI70" s="3"/>
      <c r="BJ70" s="3"/>
      <c r="BK70" s="3"/>
      <c r="BL70" s="3"/>
      <c r="BM70" s="3"/>
      <c r="BN70" s="3"/>
      <c r="BO70" s="3"/>
      <c r="BP70" s="3"/>
      <c r="BQ70" s="3"/>
      <c r="BR70" s="3"/>
      <c r="BS70" s="3"/>
      <c r="BT70" s="3"/>
      <c r="BU70" s="3"/>
      <c r="BV70" s="3"/>
      <c r="BW70" s="3"/>
      <c r="BX70" s="3"/>
      <c r="BY70" s="3"/>
      <c r="BZ70" s="3"/>
      <c r="CA70" s="3"/>
    </row>
    <row r="71" spans="1:79" ht="15.75" customHeight="1" x14ac:dyDescent="0.2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3"/>
      <c r="BH71" s="3"/>
      <c r="BI71" s="3"/>
      <c r="BJ71" s="3"/>
      <c r="BK71" s="3"/>
      <c r="BL71" s="3"/>
      <c r="BM71" s="3"/>
      <c r="BN71" s="3"/>
      <c r="BO71" s="3"/>
      <c r="BP71" s="3"/>
      <c r="BQ71" s="3"/>
      <c r="BR71" s="3"/>
      <c r="BS71" s="3"/>
      <c r="BT71" s="3"/>
      <c r="BU71" s="3"/>
      <c r="BV71" s="3"/>
      <c r="BW71" s="3"/>
      <c r="BX71" s="3"/>
      <c r="BY71" s="3"/>
      <c r="BZ71" s="3"/>
      <c r="CA71" s="3"/>
    </row>
    <row r="72" spans="1:79" ht="15.75" customHeight="1" x14ac:dyDescent="0.2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3"/>
      <c r="BH72" s="3"/>
      <c r="BI72" s="3"/>
      <c r="BJ72" s="3"/>
      <c r="BK72" s="3"/>
      <c r="BL72" s="3"/>
      <c r="BM72" s="3"/>
      <c r="BN72" s="3"/>
      <c r="BO72" s="3"/>
      <c r="BP72" s="3"/>
      <c r="BQ72" s="3"/>
      <c r="BR72" s="3"/>
      <c r="BS72" s="3"/>
      <c r="BT72" s="3"/>
      <c r="BU72" s="3"/>
      <c r="BV72" s="3"/>
      <c r="BW72" s="3"/>
      <c r="BX72" s="3"/>
      <c r="BY72" s="3"/>
      <c r="BZ72" s="3"/>
      <c r="CA72" s="3"/>
    </row>
    <row r="73" spans="1:79" ht="15.75" customHeight="1" x14ac:dyDescent="0.2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3"/>
      <c r="BH73" s="3"/>
      <c r="BI73" s="3"/>
      <c r="BJ73" s="3"/>
      <c r="BK73" s="3"/>
      <c r="BL73" s="3"/>
      <c r="BM73" s="3"/>
      <c r="BN73" s="3"/>
      <c r="BO73" s="3"/>
      <c r="BP73" s="3"/>
      <c r="BQ73" s="3"/>
      <c r="BR73" s="3"/>
      <c r="BS73" s="3"/>
      <c r="BT73" s="3"/>
      <c r="BU73" s="3"/>
      <c r="BV73" s="3"/>
      <c r="BW73" s="3"/>
      <c r="BX73" s="3"/>
      <c r="BY73" s="3"/>
      <c r="BZ73" s="3"/>
      <c r="CA73" s="3"/>
    </row>
    <row r="74" spans="1:79" ht="15.75" customHeight="1" x14ac:dyDescent="0.2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3"/>
      <c r="BH74" s="3"/>
      <c r="BI74" s="3"/>
      <c r="BJ74" s="3"/>
      <c r="BK74" s="3"/>
      <c r="BL74" s="3"/>
      <c r="BM74" s="3"/>
      <c r="BN74" s="3"/>
      <c r="BO74" s="3"/>
      <c r="BP74" s="3"/>
      <c r="BQ74" s="3"/>
      <c r="BR74" s="3"/>
      <c r="BS74" s="3"/>
      <c r="BT74" s="3"/>
      <c r="BU74" s="3"/>
      <c r="BV74" s="3"/>
      <c r="BW74" s="3"/>
      <c r="BX74" s="3"/>
      <c r="BY74" s="3"/>
      <c r="BZ74" s="3"/>
      <c r="CA74" s="3"/>
    </row>
    <row r="75" spans="1:79" ht="15.75" customHeight="1" x14ac:dyDescent="0.2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3"/>
      <c r="BH75" s="3"/>
      <c r="BI75" s="3"/>
      <c r="BJ75" s="3"/>
      <c r="BK75" s="3"/>
      <c r="BL75" s="3"/>
      <c r="BM75" s="3"/>
      <c r="BN75" s="3"/>
      <c r="BO75" s="3"/>
      <c r="BP75" s="3"/>
      <c r="BQ75" s="3"/>
      <c r="BR75" s="3"/>
      <c r="BS75" s="3"/>
      <c r="BT75" s="3"/>
      <c r="BU75" s="3"/>
      <c r="BV75" s="3"/>
      <c r="BW75" s="3"/>
      <c r="BX75" s="3"/>
      <c r="BY75" s="3"/>
      <c r="BZ75" s="3"/>
      <c r="CA75" s="3"/>
    </row>
    <row r="76" spans="1:79" ht="15.75" customHeight="1" x14ac:dyDescent="0.2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3"/>
      <c r="BH76" s="3"/>
      <c r="BI76" s="3"/>
      <c r="BJ76" s="3"/>
      <c r="BK76" s="3"/>
      <c r="BL76" s="3"/>
      <c r="BM76" s="3"/>
      <c r="BN76" s="3"/>
      <c r="BO76" s="3"/>
      <c r="BP76" s="3"/>
      <c r="BQ76" s="3"/>
      <c r="BR76" s="3"/>
      <c r="BS76" s="3"/>
      <c r="BT76" s="3"/>
      <c r="BU76" s="3"/>
      <c r="BV76" s="3"/>
      <c r="BW76" s="3"/>
      <c r="BX76" s="3"/>
      <c r="BY76" s="3"/>
      <c r="BZ76" s="3"/>
      <c r="CA76" s="3"/>
    </row>
    <row r="77" spans="1:79" ht="15.75" customHeight="1" x14ac:dyDescent="0.2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3"/>
      <c r="BH77" s="3"/>
      <c r="BI77" s="3"/>
      <c r="BJ77" s="3"/>
      <c r="BK77" s="3"/>
      <c r="BL77" s="3"/>
      <c r="BM77" s="3"/>
      <c r="BN77" s="3"/>
      <c r="BO77" s="3"/>
      <c r="BP77" s="3"/>
      <c r="BQ77" s="3"/>
      <c r="BR77" s="3"/>
      <c r="BS77" s="3"/>
      <c r="BT77" s="3"/>
      <c r="BU77" s="3"/>
      <c r="BV77" s="3"/>
      <c r="BW77" s="3"/>
      <c r="BX77" s="3"/>
      <c r="BY77" s="3"/>
      <c r="BZ77" s="3"/>
      <c r="CA77" s="3"/>
    </row>
    <row r="78" spans="1:79" ht="15.75" customHeight="1" x14ac:dyDescent="0.2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3"/>
      <c r="BH78" s="3"/>
      <c r="BI78" s="3"/>
      <c r="BJ78" s="3"/>
      <c r="BK78" s="3"/>
      <c r="BL78" s="3"/>
      <c r="BM78" s="3"/>
      <c r="BN78" s="3"/>
      <c r="BO78" s="3"/>
      <c r="BP78" s="3"/>
      <c r="BQ78" s="3"/>
      <c r="BR78" s="3"/>
      <c r="BS78" s="3"/>
      <c r="BT78" s="3"/>
      <c r="BU78" s="3"/>
      <c r="BV78" s="3"/>
      <c r="BW78" s="3"/>
      <c r="BX78" s="3"/>
      <c r="BY78" s="3"/>
      <c r="BZ78" s="3"/>
      <c r="CA78" s="3"/>
    </row>
    <row r="79" spans="1:79" ht="15.75" customHeight="1" x14ac:dyDescent="0.2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3"/>
      <c r="BH79" s="3"/>
      <c r="BI79" s="3"/>
      <c r="BJ79" s="3"/>
      <c r="BK79" s="3"/>
      <c r="BL79" s="3"/>
      <c r="BM79" s="3"/>
      <c r="BN79" s="3"/>
      <c r="BO79" s="3"/>
      <c r="BP79" s="3"/>
      <c r="BQ79" s="3"/>
      <c r="BR79" s="3"/>
      <c r="BS79" s="3"/>
      <c r="BT79" s="3"/>
      <c r="BU79" s="3"/>
      <c r="BV79" s="3"/>
      <c r="BW79" s="3"/>
      <c r="BX79" s="3"/>
      <c r="BY79" s="3"/>
      <c r="BZ79" s="3"/>
      <c r="CA79" s="3"/>
    </row>
    <row r="80" spans="1:79" ht="15.75" customHeight="1" x14ac:dyDescent="0.2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3"/>
      <c r="BH80" s="3"/>
      <c r="BI80" s="3"/>
      <c r="BJ80" s="3"/>
      <c r="BK80" s="3"/>
      <c r="BL80" s="3"/>
      <c r="BM80" s="3"/>
      <c r="BN80" s="3"/>
      <c r="BO80" s="3"/>
      <c r="BP80" s="3"/>
      <c r="BQ80" s="3"/>
      <c r="BR80" s="3"/>
      <c r="BS80" s="3"/>
      <c r="BT80" s="3"/>
      <c r="BU80" s="3"/>
      <c r="BV80" s="3"/>
      <c r="BW80" s="3"/>
      <c r="BX80" s="3"/>
      <c r="BY80" s="3"/>
      <c r="BZ80" s="3"/>
      <c r="CA80" s="3"/>
    </row>
    <row r="81" spans="1:79" ht="15.75" customHeight="1" x14ac:dyDescent="0.2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3"/>
      <c r="BH81" s="3"/>
      <c r="BI81" s="3"/>
      <c r="BJ81" s="3"/>
      <c r="BK81" s="3"/>
      <c r="BL81" s="3"/>
      <c r="BM81" s="3"/>
      <c r="BN81" s="3"/>
      <c r="BO81" s="3"/>
      <c r="BP81" s="3"/>
      <c r="BQ81" s="3"/>
      <c r="BR81" s="3"/>
      <c r="BS81" s="3"/>
      <c r="BT81" s="3"/>
      <c r="BU81" s="3"/>
      <c r="BV81" s="3"/>
      <c r="BW81" s="3"/>
      <c r="BX81" s="3"/>
      <c r="BY81" s="3"/>
      <c r="BZ81" s="3"/>
      <c r="CA81" s="3"/>
    </row>
    <row r="82" spans="1:79" ht="15.75" customHeight="1" x14ac:dyDescent="0.2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3"/>
      <c r="BH82" s="3"/>
      <c r="BI82" s="3"/>
      <c r="BJ82" s="3"/>
      <c r="BK82" s="3"/>
      <c r="BL82" s="3"/>
      <c r="BM82" s="3"/>
      <c r="BN82" s="3"/>
      <c r="BO82" s="3"/>
      <c r="BP82" s="3"/>
      <c r="BQ82" s="3"/>
      <c r="BR82" s="3"/>
      <c r="BS82" s="3"/>
      <c r="BT82" s="3"/>
      <c r="BU82" s="3"/>
      <c r="BV82" s="3"/>
      <c r="BW82" s="3"/>
      <c r="BX82" s="3"/>
      <c r="BY82" s="3"/>
      <c r="BZ82" s="3"/>
      <c r="CA82" s="3"/>
    </row>
    <row r="83" spans="1:79" ht="15.75" customHeight="1" x14ac:dyDescent="0.2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3"/>
      <c r="BH83" s="3"/>
      <c r="BI83" s="3"/>
      <c r="BJ83" s="3"/>
      <c r="BK83" s="3"/>
      <c r="BL83" s="3"/>
      <c r="BM83" s="3"/>
      <c r="BN83" s="3"/>
      <c r="BO83" s="3"/>
      <c r="BP83" s="3"/>
      <c r="BQ83" s="3"/>
      <c r="BR83" s="3"/>
      <c r="BS83" s="3"/>
      <c r="BT83" s="3"/>
      <c r="BU83" s="3"/>
      <c r="BV83" s="3"/>
      <c r="BW83" s="3"/>
      <c r="BX83" s="3"/>
      <c r="BY83" s="3"/>
      <c r="BZ83" s="3"/>
      <c r="CA83" s="3"/>
    </row>
    <row r="84" spans="1:79" ht="15.75" customHeight="1"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3"/>
      <c r="BH84" s="3"/>
      <c r="BI84" s="3"/>
      <c r="BJ84" s="3"/>
      <c r="BK84" s="3"/>
      <c r="BL84" s="3"/>
      <c r="BM84" s="3"/>
      <c r="BN84" s="3"/>
      <c r="BO84" s="3"/>
      <c r="BP84" s="3"/>
      <c r="BQ84" s="3"/>
      <c r="BR84" s="3"/>
      <c r="BS84" s="3"/>
      <c r="BT84" s="3"/>
      <c r="BU84" s="3"/>
      <c r="BV84" s="3"/>
      <c r="BW84" s="3"/>
      <c r="BX84" s="3"/>
      <c r="BY84" s="3"/>
      <c r="BZ84" s="3"/>
      <c r="CA84" s="3"/>
    </row>
    <row r="85" spans="1:79" ht="15.75" customHeight="1"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3"/>
      <c r="BH85" s="3"/>
      <c r="BI85" s="3"/>
      <c r="BJ85" s="3"/>
      <c r="BK85" s="3"/>
      <c r="BL85" s="3"/>
      <c r="BM85" s="3"/>
      <c r="BN85" s="3"/>
      <c r="BO85" s="3"/>
      <c r="BP85" s="3"/>
      <c r="BQ85" s="3"/>
      <c r="BR85" s="3"/>
      <c r="BS85" s="3"/>
      <c r="BT85" s="3"/>
      <c r="BU85" s="3"/>
      <c r="BV85" s="3"/>
      <c r="BW85" s="3"/>
      <c r="BX85" s="3"/>
      <c r="BY85" s="3"/>
      <c r="BZ85" s="3"/>
      <c r="CA85" s="3"/>
    </row>
    <row r="86" spans="1:79" ht="15.75" customHeight="1" x14ac:dyDescent="0.2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3"/>
      <c r="BH86" s="3"/>
      <c r="BI86" s="3"/>
      <c r="BJ86" s="3"/>
      <c r="BK86" s="3"/>
      <c r="BL86" s="3"/>
      <c r="BM86" s="3"/>
      <c r="BN86" s="3"/>
      <c r="BO86" s="3"/>
      <c r="BP86" s="3"/>
      <c r="BQ86" s="3"/>
      <c r="BR86" s="3"/>
      <c r="BS86" s="3"/>
      <c r="BT86" s="3"/>
      <c r="BU86" s="3"/>
      <c r="BV86" s="3"/>
      <c r="BW86" s="3"/>
      <c r="BX86" s="3"/>
      <c r="BY86" s="3"/>
      <c r="BZ86" s="3"/>
      <c r="CA86" s="3"/>
    </row>
    <row r="87" spans="1:79" ht="15.75" customHeight="1" x14ac:dyDescent="0.2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3"/>
      <c r="BH87" s="3"/>
      <c r="BI87" s="3"/>
      <c r="BJ87" s="3"/>
      <c r="BK87" s="3"/>
      <c r="BL87" s="3"/>
      <c r="BM87" s="3"/>
      <c r="BN87" s="3"/>
      <c r="BO87" s="3"/>
      <c r="BP87" s="3"/>
      <c r="BQ87" s="3"/>
      <c r="BR87" s="3"/>
      <c r="BS87" s="3"/>
      <c r="BT87" s="3"/>
      <c r="BU87" s="3"/>
      <c r="BV87" s="3"/>
      <c r="BW87" s="3"/>
      <c r="BX87" s="3"/>
      <c r="BY87" s="3"/>
      <c r="BZ87" s="3"/>
      <c r="CA87" s="3"/>
    </row>
    <row r="88" spans="1:79" ht="15.75" customHeight="1" x14ac:dyDescent="0.2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3"/>
      <c r="BH88" s="3"/>
      <c r="BI88" s="3"/>
      <c r="BJ88" s="3"/>
      <c r="BK88" s="3"/>
      <c r="BL88" s="3"/>
      <c r="BM88" s="3"/>
      <c r="BN88" s="3"/>
      <c r="BO88" s="3"/>
      <c r="BP88" s="3"/>
      <c r="BQ88" s="3"/>
      <c r="BR88" s="3"/>
      <c r="BS88" s="3"/>
      <c r="BT88" s="3"/>
      <c r="BU88" s="3"/>
      <c r="BV88" s="3"/>
      <c r="BW88" s="3"/>
      <c r="BX88" s="3"/>
      <c r="BY88" s="3"/>
      <c r="BZ88" s="3"/>
      <c r="CA88" s="3"/>
    </row>
    <row r="89" spans="1:79" ht="15.75" customHeight="1" x14ac:dyDescent="0.2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3"/>
      <c r="BH89" s="3"/>
      <c r="BI89" s="3"/>
      <c r="BJ89" s="3"/>
      <c r="BK89" s="3"/>
      <c r="BL89" s="3"/>
      <c r="BM89" s="3"/>
      <c r="BN89" s="3"/>
      <c r="BO89" s="3"/>
      <c r="BP89" s="3"/>
      <c r="BQ89" s="3"/>
      <c r="BR89" s="3"/>
      <c r="BS89" s="3"/>
      <c r="BT89" s="3"/>
      <c r="BU89" s="3"/>
      <c r="BV89" s="3"/>
      <c r="BW89" s="3"/>
      <c r="BX89" s="3"/>
      <c r="BY89" s="3"/>
      <c r="BZ89" s="3"/>
      <c r="CA89" s="3"/>
    </row>
    <row r="90" spans="1:79" ht="15.75" customHeight="1" x14ac:dyDescent="0.2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2"/>
      <c r="BG90" s="3"/>
      <c r="BH90" s="3"/>
      <c r="BI90" s="3"/>
      <c r="BJ90" s="3"/>
      <c r="BK90" s="3"/>
      <c r="BL90" s="3"/>
      <c r="BM90" s="3"/>
      <c r="BN90" s="3"/>
      <c r="BO90" s="3"/>
      <c r="BP90" s="3"/>
      <c r="BQ90" s="3"/>
      <c r="BR90" s="3"/>
      <c r="BS90" s="3"/>
      <c r="BT90" s="3"/>
      <c r="BU90" s="3"/>
      <c r="BV90" s="3"/>
      <c r="BW90" s="3"/>
      <c r="BX90" s="3"/>
      <c r="BY90" s="3"/>
      <c r="BZ90" s="3"/>
      <c r="CA90" s="3"/>
    </row>
    <row r="91" spans="1:79" ht="15.75" customHeight="1" x14ac:dyDescent="0.2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3"/>
      <c r="BH91" s="3"/>
      <c r="BI91" s="3"/>
      <c r="BJ91" s="3"/>
      <c r="BK91" s="3"/>
      <c r="BL91" s="3"/>
      <c r="BM91" s="3"/>
      <c r="BN91" s="3"/>
      <c r="BO91" s="3"/>
      <c r="BP91" s="3"/>
      <c r="BQ91" s="3"/>
      <c r="BR91" s="3"/>
      <c r="BS91" s="3"/>
      <c r="BT91" s="3"/>
      <c r="BU91" s="3"/>
      <c r="BV91" s="3"/>
      <c r="BW91" s="3"/>
      <c r="BX91" s="3"/>
      <c r="BY91" s="3"/>
      <c r="BZ91" s="3"/>
      <c r="CA91" s="3"/>
    </row>
    <row r="92" spans="1:79" ht="15.75" customHeight="1" x14ac:dyDescent="0.2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3"/>
      <c r="BH92" s="3"/>
      <c r="BI92" s="3"/>
      <c r="BJ92" s="3"/>
      <c r="BK92" s="3"/>
      <c r="BL92" s="3"/>
      <c r="BM92" s="3"/>
      <c r="BN92" s="3"/>
      <c r="BO92" s="3"/>
      <c r="BP92" s="3"/>
      <c r="BQ92" s="3"/>
      <c r="BR92" s="3"/>
      <c r="BS92" s="3"/>
      <c r="BT92" s="3"/>
      <c r="BU92" s="3"/>
      <c r="BV92" s="3"/>
      <c r="BW92" s="3"/>
      <c r="BX92" s="3"/>
      <c r="BY92" s="3"/>
      <c r="BZ92" s="3"/>
      <c r="CA92" s="3"/>
    </row>
    <row r="93" spans="1:79" ht="15.75" customHeight="1" x14ac:dyDescent="0.2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3"/>
      <c r="BH93" s="3"/>
      <c r="BI93" s="3"/>
      <c r="BJ93" s="3"/>
      <c r="BK93" s="3"/>
      <c r="BL93" s="3"/>
      <c r="BM93" s="3"/>
      <c r="BN93" s="3"/>
      <c r="BO93" s="3"/>
      <c r="BP93" s="3"/>
      <c r="BQ93" s="3"/>
      <c r="BR93" s="3"/>
      <c r="BS93" s="3"/>
      <c r="BT93" s="3"/>
      <c r="BU93" s="3"/>
      <c r="BV93" s="3"/>
      <c r="BW93" s="3"/>
      <c r="BX93" s="3"/>
      <c r="BY93" s="3"/>
      <c r="BZ93" s="3"/>
      <c r="CA93" s="3"/>
    </row>
    <row r="94" spans="1:79" ht="15.75" customHeight="1" x14ac:dyDescent="0.2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3"/>
      <c r="BH94" s="3"/>
      <c r="BI94" s="3"/>
      <c r="BJ94" s="3"/>
      <c r="BK94" s="3"/>
      <c r="BL94" s="3"/>
      <c r="BM94" s="3"/>
      <c r="BN94" s="3"/>
      <c r="BO94" s="3"/>
      <c r="BP94" s="3"/>
      <c r="BQ94" s="3"/>
      <c r="BR94" s="3"/>
      <c r="BS94" s="3"/>
      <c r="BT94" s="3"/>
      <c r="BU94" s="3"/>
      <c r="BV94" s="3"/>
      <c r="BW94" s="3"/>
      <c r="BX94" s="3"/>
      <c r="BY94" s="3"/>
      <c r="BZ94" s="3"/>
      <c r="CA94" s="3"/>
    </row>
    <row r="95" spans="1:79" ht="15.75" customHeight="1" x14ac:dyDescent="0.2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3"/>
      <c r="BH95" s="3"/>
      <c r="BI95" s="3"/>
      <c r="BJ95" s="3"/>
      <c r="BK95" s="3"/>
      <c r="BL95" s="3"/>
      <c r="BM95" s="3"/>
      <c r="BN95" s="3"/>
      <c r="BO95" s="3"/>
      <c r="BP95" s="3"/>
      <c r="BQ95" s="3"/>
      <c r="BR95" s="3"/>
      <c r="BS95" s="3"/>
      <c r="BT95" s="3"/>
      <c r="BU95" s="3"/>
      <c r="BV95" s="3"/>
      <c r="BW95" s="3"/>
      <c r="BX95" s="3"/>
      <c r="BY95" s="3"/>
      <c r="BZ95" s="3"/>
      <c r="CA95" s="3"/>
    </row>
    <row r="96" spans="1:79" ht="15.75" customHeight="1" x14ac:dyDescent="0.2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3"/>
      <c r="BH96" s="3"/>
      <c r="BI96" s="3"/>
      <c r="BJ96" s="3"/>
      <c r="BK96" s="3"/>
      <c r="BL96" s="3"/>
      <c r="BM96" s="3"/>
      <c r="BN96" s="3"/>
      <c r="BO96" s="3"/>
      <c r="BP96" s="3"/>
      <c r="BQ96" s="3"/>
      <c r="BR96" s="3"/>
      <c r="BS96" s="3"/>
      <c r="BT96" s="3"/>
      <c r="BU96" s="3"/>
      <c r="BV96" s="3"/>
      <c r="BW96" s="3"/>
      <c r="BX96" s="3"/>
      <c r="BY96" s="3"/>
      <c r="BZ96" s="3"/>
      <c r="CA96" s="3"/>
    </row>
    <row r="97" spans="1:79" ht="15.75" customHeight="1" x14ac:dyDescent="0.2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3"/>
      <c r="BH97" s="3"/>
      <c r="BI97" s="3"/>
      <c r="BJ97" s="3"/>
      <c r="BK97" s="3"/>
      <c r="BL97" s="3"/>
      <c r="BM97" s="3"/>
      <c r="BN97" s="3"/>
      <c r="BO97" s="3"/>
      <c r="BP97" s="3"/>
      <c r="BQ97" s="3"/>
      <c r="BR97" s="3"/>
      <c r="BS97" s="3"/>
      <c r="BT97" s="3"/>
      <c r="BU97" s="3"/>
      <c r="BV97" s="3"/>
      <c r="BW97" s="3"/>
      <c r="BX97" s="3"/>
      <c r="BY97" s="3"/>
      <c r="BZ97" s="3"/>
      <c r="CA97" s="3"/>
    </row>
    <row r="98" spans="1:79" ht="15.75" customHeight="1" x14ac:dyDescent="0.2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c r="BG98" s="3"/>
      <c r="BH98" s="3"/>
      <c r="BI98" s="3"/>
      <c r="BJ98" s="3"/>
      <c r="BK98" s="3"/>
      <c r="BL98" s="3"/>
      <c r="BM98" s="3"/>
      <c r="BN98" s="3"/>
      <c r="BO98" s="3"/>
      <c r="BP98" s="3"/>
      <c r="BQ98" s="3"/>
      <c r="BR98" s="3"/>
      <c r="BS98" s="3"/>
      <c r="BT98" s="3"/>
      <c r="BU98" s="3"/>
      <c r="BV98" s="3"/>
      <c r="BW98" s="3"/>
      <c r="BX98" s="3"/>
      <c r="BY98" s="3"/>
      <c r="BZ98" s="3"/>
      <c r="CA98" s="3"/>
    </row>
    <row r="99" spans="1:79" ht="15.75" customHeight="1" x14ac:dyDescent="0.2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2"/>
      <c r="BG99" s="3"/>
      <c r="BH99" s="3"/>
      <c r="BI99" s="3"/>
      <c r="BJ99" s="3"/>
      <c r="BK99" s="3"/>
      <c r="BL99" s="3"/>
      <c r="BM99" s="3"/>
      <c r="BN99" s="3"/>
      <c r="BO99" s="3"/>
      <c r="BP99" s="3"/>
      <c r="BQ99" s="3"/>
      <c r="BR99" s="3"/>
      <c r="BS99" s="3"/>
      <c r="BT99" s="3"/>
      <c r="BU99" s="3"/>
      <c r="BV99" s="3"/>
      <c r="BW99" s="3"/>
      <c r="BX99" s="3"/>
      <c r="BY99" s="3"/>
      <c r="BZ99" s="3"/>
      <c r="CA99" s="3"/>
    </row>
    <row r="100" spans="1:79" ht="15.75" customHeight="1" x14ac:dyDescent="0.2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3"/>
      <c r="BH100" s="3"/>
      <c r="BI100" s="3"/>
      <c r="BJ100" s="3"/>
      <c r="BK100" s="3"/>
      <c r="BL100" s="3"/>
      <c r="BM100" s="3"/>
      <c r="BN100" s="3"/>
      <c r="BO100" s="3"/>
      <c r="BP100" s="3"/>
      <c r="BQ100" s="3"/>
      <c r="BR100" s="3"/>
      <c r="BS100" s="3"/>
      <c r="BT100" s="3"/>
      <c r="BU100" s="3"/>
      <c r="BV100" s="3"/>
      <c r="BW100" s="3"/>
      <c r="BX100" s="3"/>
      <c r="BY100" s="3"/>
      <c r="BZ100" s="3"/>
      <c r="CA100" s="3"/>
    </row>
    <row r="101" spans="1:79" ht="15.75" customHeight="1" x14ac:dyDescent="0.25">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3"/>
      <c r="BH101" s="3"/>
      <c r="BI101" s="3"/>
      <c r="BJ101" s="3"/>
      <c r="BK101" s="3"/>
      <c r="BL101" s="3"/>
      <c r="BM101" s="3"/>
      <c r="BN101" s="3"/>
      <c r="BO101" s="3"/>
      <c r="BP101" s="3"/>
      <c r="BQ101" s="3"/>
      <c r="BR101" s="3"/>
      <c r="BS101" s="3"/>
      <c r="BT101" s="3"/>
      <c r="BU101" s="3"/>
      <c r="BV101" s="3"/>
      <c r="BW101" s="3"/>
      <c r="BX101" s="3"/>
      <c r="BY101" s="3"/>
      <c r="BZ101" s="3"/>
      <c r="CA101" s="3"/>
    </row>
    <row r="102" spans="1:79" ht="15.75" customHeight="1" x14ac:dyDescent="0.25">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3"/>
      <c r="BH102" s="3"/>
      <c r="BI102" s="3"/>
      <c r="BJ102" s="3"/>
      <c r="BK102" s="3"/>
      <c r="BL102" s="3"/>
      <c r="BM102" s="3"/>
      <c r="BN102" s="3"/>
      <c r="BO102" s="3"/>
      <c r="BP102" s="3"/>
      <c r="BQ102" s="3"/>
      <c r="BR102" s="3"/>
      <c r="BS102" s="3"/>
      <c r="BT102" s="3"/>
      <c r="BU102" s="3"/>
      <c r="BV102" s="3"/>
      <c r="BW102" s="3"/>
      <c r="BX102" s="3"/>
      <c r="BY102" s="3"/>
      <c r="BZ102" s="3"/>
      <c r="CA102" s="3"/>
    </row>
    <row r="103" spans="1:79" ht="15.75" customHeight="1" x14ac:dyDescent="0.25">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3"/>
      <c r="BH103" s="3"/>
      <c r="BI103" s="3"/>
      <c r="BJ103" s="3"/>
      <c r="BK103" s="3"/>
      <c r="BL103" s="3"/>
      <c r="BM103" s="3"/>
      <c r="BN103" s="3"/>
      <c r="BO103" s="3"/>
      <c r="BP103" s="3"/>
      <c r="BQ103" s="3"/>
      <c r="BR103" s="3"/>
      <c r="BS103" s="3"/>
      <c r="BT103" s="3"/>
      <c r="BU103" s="3"/>
      <c r="BV103" s="3"/>
      <c r="BW103" s="3"/>
      <c r="BX103" s="3"/>
      <c r="BY103" s="3"/>
      <c r="BZ103" s="3"/>
      <c r="CA103" s="3"/>
    </row>
    <row r="104" spans="1:79" ht="15.75" customHeight="1" x14ac:dyDescent="0.25">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3"/>
      <c r="BH104" s="3"/>
      <c r="BI104" s="3"/>
      <c r="BJ104" s="3"/>
      <c r="BK104" s="3"/>
      <c r="BL104" s="3"/>
      <c r="BM104" s="3"/>
      <c r="BN104" s="3"/>
      <c r="BO104" s="3"/>
      <c r="BP104" s="3"/>
      <c r="BQ104" s="3"/>
      <c r="BR104" s="3"/>
      <c r="BS104" s="3"/>
      <c r="BT104" s="3"/>
      <c r="BU104" s="3"/>
      <c r="BV104" s="3"/>
      <c r="BW104" s="3"/>
      <c r="BX104" s="3"/>
      <c r="BY104" s="3"/>
      <c r="BZ104" s="3"/>
      <c r="CA104" s="3"/>
    </row>
    <row r="105" spans="1:79" ht="15.75" customHeight="1" x14ac:dyDescent="0.2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3"/>
      <c r="BH105" s="3"/>
      <c r="BI105" s="3"/>
      <c r="BJ105" s="3"/>
      <c r="BK105" s="3"/>
      <c r="BL105" s="3"/>
      <c r="BM105" s="3"/>
      <c r="BN105" s="3"/>
      <c r="BO105" s="3"/>
      <c r="BP105" s="3"/>
      <c r="BQ105" s="3"/>
      <c r="BR105" s="3"/>
      <c r="BS105" s="3"/>
      <c r="BT105" s="3"/>
      <c r="BU105" s="3"/>
      <c r="BV105" s="3"/>
      <c r="BW105" s="3"/>
      <c r="BX105" s="3"/>
      <c r="BY105" s="3"/>
      <c r="BZ105" s="3"/>
      <c r="CA105" s="3"/>
    </row>
    <row r="106" spans="1:79" ht="15.75" customHeight="1" x14ac:dyDescent="0.2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3"/>
      <c r="BH106" s="3"/>
      <c r="BI106" s="3"/>
      <c r="BJ106" s="3"/>
      <c r="BK106" s="3"/>
      <c r="BL106" s="3"/>
      <c r="BM106" s="3"/>
      <c r="BN106" s="3"/>
      <c r="BO106" s="3"/>
      <c r="BP106" s="3"/>
      <c r="BQ106" s="3"/>
      <c r="BR106" s="3"/>
      <c r="BS106" s="3"/>
      <c r="BT106" s="3"/>
      <c r="BU106" s="3"/>
      <c r="BV106" s="3"/>
      <c r="BW106" s="3"/>
      <c r="BX106" s="3"/>
      <c r="BY106" s="3"/>
      <c r="BZ106" s="3"/>
      <c r="CA106" s="3"/>
    </row>
    <row r="107" spans="1:79" ht="15.75" customHeight="1" x14ac:dyDescent="0.2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c r="BG107" s="3"/>
      <c r="BH107" s="3"/>
      <c r="BI107" s="3"/>
      <c r="BJ107" s="3"/>
      <c r="BK107" s="3"/>
      <c r="BL107" s="3"/>
      <c r="BM107" s="3"/>
      <c r="BN107" s="3"/>
      <c r="BO107" s="3"/>
      <c r="BP107" s="3"/>
      <c r="BQ107" s="3"/>
      <c r="BR107" s="3"/>
      <c r="BS107" s="3"/>
      <c r="BT107" s="3"/>
      <c r="BU107" s="3"/>
      <c r="BV107" s="3"/>
      <c r="BW107" s="3"/>
      <c r="BX107" s="3"/>
      <c r="BY107" s="3"/>
      <c r="BZ107" s="3"/>
      <c r="CA107" s="3"/>
    </row>
    <row r="108" spans="1:79" ht="15.75" customHeight="1" x14ac:dyDescent="0.2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3"/>
      <c r="BH108" s="3"/>
      <c r="BI108" s="3"/>
      <c r="BJ108" s="3"/>
      <c r="BK108" s="3"/>
      <c r="BL108" s="3"/>
      <c r="BM108" s="3"/>
      <c r="BN108" s="3"/>
      <c r="BO108" s="3"/>
      <c r="BP108" s="3"/>
      <c r="BQ108" s="3"/>
      <c r="BR108" s="3"/>
      <c r="BS108" s="3"/>
      <c r="BT108" s="3"/>
      <c r="BU108" s="3"/>
      <c r="BV108" s="3"/>
      <c r="BW108" s="3"/>
      <c r="BX108" s="3"/>
      <c r="BY108" s="3"/>
      <c r="BZ108" s="3"/>
      <c r="CA108" s="3"/>
    </row>
    <row r="109" spans="1:79" ht="15.75" customHeight="1" x14ac:dyDescent="0.2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3"/>
      <c r="BH109" s="3"/>
      <c r="BI109" s="3"/>
      <c r="BJ109" s="3"/>
      <c r="BK109" s="3"/>
      <c r="BL109" s="3"/>
      <c r="BM109" s="3"/>
      <c r="BN109" s="3"/>
      <c r="BO109" s="3"/>
      <c r="BP109" s="3"/>
      <c r="BQ109" s="3"/>
      <c r="BR109" s="3"/>
      <c r="BS109" s="3"/>
      <c r="BT109" s="3"/>
      <c r="BU109" s="3"/>
      <c r="BV109" s="3"/>
      <c r="BW109" s="3"/>
      <c r="BX109" s="3"/>
      <c r="BY109" s="3"/>
      <c r="BZ109" s="3"/>
      <c r="CA109" s="3"/>
    </row>
  </sheetData>
  <mergeCells count="639">
    <mergeCell ref="Q12:AI12"/>
    <mergeCell ref="AM12:AP12"/>
    <mergeCell ref="AT12:BR12"/>
    <mergeCell ref="BS12:BV12"/>
    <mergeCell ref="A1:B7"/>
    <mergeCell ref="C1:BZ3"/>
    <mergeCell ref="C4:BZ7"/>
    <mergeCell ref="A13:A14"/>
    <mergeCell ref="B13:B14"/>
    <mergeCell ref="C13:C14"/>
    <mergeCell ref="D13:D14"/>
    <mergeCell ref="E13:E14"/>
    <mergeCell ref="F13:F14"/>
    <mergeCell ref="G13:G14"/>
    <mergeCell ref="H13:H14"/>
    <mergeCell ref="A8:J11"/>
    <mergeCell ref="I12:N12"/>
    <mergeCell ref="P13:P14"/>
    <mergeCell ref="Q13:Q14"/>
    <mergeCell ref="R13:R14"/>
    <mergeCell ref="S13:S14"/>
    <mergeCell ref="T13:T14"/>
    <mergeCell ref="U13:U14"/>
    <mergeCell ref="I13:I14"/>
    <mergeCell ref="J13:J14"/>
    <mergeCell ref="K13:K14"/>
    <mergeCell ref="L13:L14"/>
    <mergeCell ref="M13:M14"/>
    <mergeCell ref="N13:N14"/>
    <mergeCell ref="AB13:AB14"/>
    <mergeCell ref="AC13:AC14"/>
    <mergeCell ref="AD13:AD14"/>
    <mergeCell ref="AE13:AE14"/>
    <mergeCell ref="AF13:AF14"/>
    <mergeCell ref="AG13:AG14"/>
    <mergeCell ref="V13:V14"/>
    <mergeCell ref="W13:W14"/>
    <mergeCell ref="X13:X14"/>
    <mergeCell ref="Y13:Y14"/>
    <mergeCell ref="Z13:Z14"/>
    <mergeCell ref="AA13:AA14"/>
    <mergeCell ref="AN13:AN14"/>
    <mergeCell ref="AO13:AP14"/>
    <mergeCell ref="AQ13:AQ14"/>
    <mergeCell ref="AR13:AR14"/>
    <mergeCell ref="AS13:AS14"/>
    <mergeCell ref="AT13:AU14"/>
    <mergeCell ref="AH13:AH14"/>
    <mergeCell ref="AI13:AI14"/>
    <mergeCell ref="AJ13:AJ14"/>
    <mergeCell ref="AK13:AK14"/>
    <mergeCell ref="AL13:AL14"/>
    <mergeCell ref="AM13:AM14"/>
    <mergeCell ref="BH13:BH14"/>
    <mergeCell ref="BI13:BI14"/>
    <mergeCell ref="BJ13:BJ14"/>
    <mergeCell ref="BK13:BK14"/>
    <mergeCell ref="BL13:BL14"/>
    <mergeCell ref="AV13:AW14"/>
    <mergeCell ref="AX13:AY14"/>
    <mergeCell ref="AZ13:BA14"/>
    <mergeCell ref="BB13:BC14"/>
    <mergeCell ref="BD13:BE14"/>
    <mergeCell ref="BF13:BG14"/>
    <mergeCell ref="I15:I19"/>
    <mergeCell ref="J15:J19"/>
    <mergeCell ref="K15:K19"/>
    <mergeCell ref="L15:L19"/>
    <mergeCell ref="M15:M19"/>
    <mergeCell ref="N15:N19"/>
    <mergeCell ref="A15:A19"/>
    <mergeCell ref="B15:B19"/>
    <mergeCell ref="C15:C19"/>
    <mergeCell ref="D15:D19"/>
    <mergeCell ref="G15:G19"/>
    <mergeCell ref="H15:H19"/>
    <mergeCell ref="AF15:AF19"/>
    <mergeCell ref="AG15:AG19"/>
    <mergeCell ref="V15:V19"/>
    <mergeCell ref="W15:W19"/>
    <mergeCell ref="X15:X19"/>
    <mergeCell ref="Y15:Y19"/>
    <mergeCell ref="Z15:Z19"/>
    <mergeCell ref="AA15:AA19"/>
    <mergeCell ref="P15:P19"/>
    <mergeCell ref="Q15:Q19"/>
    <mergeCell ref="R15:R19"/>
    <mergeCell ref="S15:S19"/>
    <mergeCell ref="T15:T19"/>
    <mergeCell ref="U15:U19"/>
    <mergeCell ref="BO15:BO19"/>
    <mergeCell ref="AY16:AY19"/>
    <mergeCell ref="AZ16:AZ19"/>
    <mergeCell ref="BA16:BA19"/>
    <mergeCell ref="BB16:BB19"/>
    <mergeCell ref="AH15:AH19"/>
    <mergeCell ref="AI15:AI19"/>
    <mergeCell ref="AJ15:AJ19"/>
    <mergeCell ref="AK15:AK19"/>
    <mergeCell ref="AL15:AL19"/>
    <mergeCell ref="AM15:AM19"/>
    <mergeCell ref="BV15:BV19"/>
    <mergeCell ref="BW15:BW19"/>
    <mergeCell ref="BX15:BX19"/>
    <mergeCell ref="BY15:BY19"/>
    <mergeCell ref="BZ15:BZ19"/>
    <mergeCell ref="CA15:CA19"/>
    <mergeCell ref="BP15:BP19"/>
    <mergeCell ref="BQ15:BQ19"/>
    <mergeCell ref="BR15:BR19"/>
    <mergeCell ref="BS15:BS19"/>
    <mergeCell ref="BT15:BT19"/>
    <mergeCell ref="BU15:BU19"/>
    <mergeCell ref="BL16:BL19"/>
    <mergeCell ref="BM16:BM19"/>
    <mergeCell ref="BN16:BN19"/>
    <mergeCell ref="BC16:BC19"/>
    <mergeCell ref="BD16:BD19"/>
    <mergeCell ref="BE16:BE19"/>
    <mergeCell ref="BF16:BF19"/>
    <mergeCell ref="BG16:BG19"/>
    <mergeCell ref="BH16:BH19"/>
    <mergeCell ref="A20:A24"/>
    <mergeCell ref="B20:B24"/>
    <mergeCell ref="C20:C24"/>
    <mergeCell ref="D20:D24"/>
    <mergeCell ref="G20:G24"/>
    <mergeCell ref="H20:H24"/>
    <mergeCell ref="BI16:BI19"/>
    <mergeCell ref="BJ16:BJ19"/>
    <mergeCell ref="BK16:BK19"/>
    <mergeCell ref="AR16:AR19"/>
    <mergeCell ref="AT16:AT19"/>
    <mergeCell ref="AU16:AU19"/>
    <mergeCell ref="AV16:AV19"/>
    <mergeCell ref="AW16:AW19"/>
    <mergeCell ref="AX16:AX19"/>
    <mergeCell ref="AN15:AN19"/>
    <mergeCell ref="AO15:AO19"/>
    <mergeCell ref="AP15:AP19"/>
    <mergeCell ref="AQ15:AQ19"/>
    <mergeCell ref="AS15:AS19"/>
    <mergeCell ref="AB15:AB19"/>
    <mergeCell ref="AC15:AC19"/>
    <mergeCell ref="AD15:AD19"/>
    <mergeCell ref="AE15:AE19"/>
    <mergeCell ref="P20:P24"/>
    <mergeCell ref="Q20:Q24"/>
    <mergeCell ref="R20:R24"/>
    <mergeCell ref="S20:S24"/>
    <mergeCell ref="T20:T24"/>
    <mergeCell ref="U20:U24"/>
    <mergeCell ref="I20:I24"/>
    <mergeCell ref="J20:J24"/>
    <mergeCell ref="K20:K24"/>
    <mergeCell ref="L20:L24"/>
    <mergeCell ref="M20:M24"/>
    <mergeCell ref="N20:N24"/>
    <mergeCell ref="AE20:AE24"/>
    <mergeCell ref="AF20:AF24"/>
    <mergeCell ref="AG20:AG24"/>
    <mergeCell ref="V20:V24"/>
    <mergeCell ref="W20:W24"/>
    <mergeCell ref="X20:X24"/>
    <mergeCell ref="Y20:Y24"/>
    <mergeCell ref="Z20:Z24"/>
    <mergeCell ref="AA20:AA24"/>
    <mergeCell ref="BX20:BX24"/>
    <mergeCell ref="BY20:BY24"/>
    <mergeCell ref="BZ20:BZ24"/>
    <mergeCell ref="CA20:CA24"/>
    <mergeCell ref="BP20:BP24"/>
    <mergeCell ref="BQ20:BQ24"/>
    <mergeCell ref="BR20:BR24"/>
    <mergeCell ref="BS20:BS24"/>
    <mergeCell ref="BT20:BT24"/>
    <mergeCell ref="BU20:BU24"/>
    <mergeCell ref="A25:A29"/>
    <mergeCell ref="B25:B29"/>
    <mergeCell ref="C25:C29"/>
    <mergeCell ref="D25:D29"/>
    <mergeCell ref="G25:G29"/>
    <mergeCell ref="H25:H29"/>
    <mergeCell ref="I25:I29"/>
    <mergeCell ref="BV20:BV24"/>
    <mergeCell ref="BW20:BW24"/>
    <mergeCell ref="AN20:AN24"/>
    <mergeCell ref="AO20:AO24"/>
    <mergeCell ref="AP20:AP24"/>
    <mergeCell ref="AQ20:AQ24"/>
    <mergeCell ref="AS20:AS24"/>
    <mergeCell ref="BO20:BO24"/>
    <mergeCell ref="AH20:AH24"/>
    <mergeCell ref="AI20:AI24"/>
    <mergeCell ref="AJ20:AJ24"/>
    <mergeCell ref="AK20:AK24"/>
    <mergeCell ref="AL20:AL24"/>
    <mergeCell ref="AM20:AM24"/>
    <mergeCell ref="AB20:AB24"/>
    <mergeCell ref="AC20:AC24"/>
    <mergeCell ref="AD20:AD24"/>
    <mergeCell ref="Q25:Q29"/>
    <mergeCell ref="R25:R29"/>
    <mergeCell ref="S25:S29"/>
    <mergeCell ref="T25:T29"/>
    <mergeCell ref="U25:U29"/>
    <mergeCell ref="V25:V29"/>
    <mergeCell ref="J25:J29"/>
    <mergeCell ref="K25:K29"/>
    <mergeCell ref="L25:L29"/>
    <mergeCell ref="M25:M29"/>
    <mergeCell ref="N25:N29"/>
    <mergeCell ref="P25:P29"/>
    <mergeCell ref="AF25:AF29"/>
    <mergeCell ref="AG25:AG29"/>
    <mergeCell ref="AH25:AH29"/>
    <mergeCell ref="W25:W29"/>
    <mergeCell ref="X25:X29"/>
    <mergeCell ref="Y25:Y29"/>
    <mergeCell ref="Z25:Z29"/>
    <mergeCell ref="AA25:AA29"/>
    <mergeCell ref="AB25:AB29"/>
    <mergeCell ref="BX25:BX29"/>
    <mergeCell ref="BY25:BY29"/>
    <mergeCell ref="BZ25:BZ29"/>
    <mergeCell ref="CA25:CA29"/>
    <mergeCell ref="BQ25:BQ29"/>
    <mergeCell ref="BR25:BR29"/>
    <mergeCell ref="BS25:BS29"/>
    <mergeCell ref="BT25:BT29"/>
    <mergeCell ref="BU25:BU29"/>
    <mergeCell ref="BV25:BV29"/>
    <mergeCell ref="A30:A34"/>
    <mergeCell ref="B30:B34"/>
    <mergeCell ref="C30:C34"/>
    <mergeCell ref="D30:D34"/>
    <mergeCell ref="G30:G34"/>
    <mergeCell ref="H30:H34"/>
    <mergeCell ref="I30:I34"/>
    <mergeCell ref="J30:J34"/>
    <mergeCell ref="BW25:BW29"/>
    <mergeCell ref="AO25:AO29"/>
    <mergeCell ref="AP25:AP29"/>
    <mergeCell ref="AQ25:AQ29"/>
    <mergeCell ref="AS25:AS29"/>
    <mergeCell ref="BO25:BO29"/>
    <mergeCell ref="BP25:BP29"/>
    <mergeCell ref="AI25:AI29"/>
    <mergeCell ref="AJ25:AJ29"/>
    <mergeCell ref="AK25:AK29"/>
    <mergeCell ref="AL25:AL29"/>
    <mergeCell ref="AM25:AM29"/>
    <mergeCell ref="AN25:AN29"/>
    <mergeCell ref="AC25:AC29"/>
    <mergeCell ref="AD25:AD29"/>
    <mergeCell ref="AE25:AE29"/>
    <mergeCell ref="R30:R34"/>
    <mergeCell ref="S30:S34"/>
    <mergeCell ref="T30:T34"/>
    <mergeCell ref="U30:U34"/>
    <mergeCell ref="V30:V34"/>
    <mergeCell ref="W30:W34"/>
    <mergeCell ref="K30:K34"/>
    <mergeCell ref="L30:L34"/>
    <mergeCell ref="M30:M34"/>
    <mergeCell ref="N30:N34"/>
    <mergeCell ref="P30:P34"/>
    <mergeCell ref="Q30:Q34"/>
    <mergeCell ref="AD30:AD34"/>
    <mergeCell ref="AE30:AE34"/>
    <mergeCell ref="AF30:AF34"/>
    <mergeCell ref="AG30:AG34"/>
    <mergeCell ref="AH30:AH34"/>
    <mergeCell ref="AI30:AI34"/>
    <mergeCell ref="X30:X34"/>
    <mergeCell ref="Y30:Y34"/>
    <mergeCell ref="Z30:Z34"/>
    <mergeCell ref="AA30:AA34"/>
    <mergeCell ref="AB30:AB34"/>
    <mergeCell ref="AC30:AC34"/>
    <mergeCell ref="AP30:AP34"/>
    <mergeCell ref="AQ30:AQ34"/>
    <mergeCell ref="AS30:AS31"/>
    <mergeCell ref="BO30:BO34"/>
    <mergeCell ref="BP30:BP34"/>
    <mergeCell ref="BQ30:BQ34"/>
    <mergeCell ref="AJ30:AJ34"/>
    <mergeCell ref="AK30:AK34"/>
    <mergeCell ref="AL30:AL34"/>
    <mergeCell ref="AM30:AM34"/>
    <mergeCell ref="AN30:AN34"/>
    <mergeCell ref="AO30:AO34"/>
    <mergeCell ref="BX30:BX34"/>
    <mergeCell ref="BY30:BY34"/>
    <mergeCell ref="BZ30:BZ34"/>
    <mergeCell ref="CA30:CA34"/>
    <mergeCell ref="BR30:BR34"/>
    <mergeCell ref="BS30:BS34"/>
    <mergeCell ref="BT30:BT34"/>
    <mergeCell ref="BU30:BU34"/>
    <mergeCell ref="BV30:BV34"/>
    <mergeCell ref="BW30:BW34"/>
    <mergeCell ref="A35:A39"/>
    <mergeCell ref="B35:B39"/>
    <mergeCell ref="C35:C39"/>
    <mergeCell ref="D35:D39"/>
    <mergeCell ref="G35:G39"/>
    <mergeCell ref="H35:H39"/>
    <mergeCell ref="I35:I39"/>
    <mergeCell ref="J35:J39"/>
    <mergeCell ref="K35:K39"/>
    <mergeCell ref="S35:S39"/>
    <mergeCell ref="T35:T39"/>
    <mergeCell ref="U35:U39"/>
    <mergeCell ref="V35:V39"/>
    <mergeCell ref="W35:W39"/>
    <mergeCell ref="X35:X39"/>
    <mergeCell ref="L35:L39"/>
    <mergeCell ref="M35:M39"/>
    <mergeCell ref="N35:N39"/>
    <mergeCell ref="P35:P39"/>
    <mergeCell ref="Q35:Q39"/>
    <mergeCell ref="R35:R39"/>
    <mergeCell ref="AE35:AE39"/>
    <mergeCell ref="AF35:AF39"/>
    <mergeCell ref="AG35:AG39"/>
    <mergeCell ref="AH35:AH39"/>
    <mergeCell ref="AI35:AI39"/>
    <mergeCell ref="AJ35:AJ39"/>
    <mergeCell ref="Y35:Y39"/>
    <mergeCell ref="Z35:Z39"/>
    <mergeCell ref="AA35:AA39"/>
    <mergeCell ref="AB35:AB39"/>
    <mergeCell ref="AC35:AC39"/>
    <mergeCell ref="AD35:AD39"/>
    <mergeCell ref="AQ35:AQ39"/>
    <mergeCell ref="AS35:AS37"/>
    <mergeCell ref="BO35:BO39"/>
    <mergeCell ref="BP35:BP39"/>
    <mergeCell ref="BQ35:BQ39"/>
    <mergeCell ref="BR35:BR39"/>
    <mergeCell ref="AK35:AK39"/>
    <mergeCell ref="AL35:AL39"/>
    <mergeCell ref="AM35:AM39"/>
    <mergeCell ref="AN35:AN39"/>
    <mergeCell ref="AO35:AO39"/>
    <mergeCell ref="AP35:AP39"/>
    <mergeCell ref="BY35:BY39"/>
    <mergeCell ref="BZ35:BZ39"/>
    <mergeCell ref="CA35:CA39"/>
    <mergeCell ref="BS35:BS39"/>
    <mergeCell ref="BT35:BT39"/>
    <mergeCell ref="BU35:BU39"/>
    <mergeCell ref="BV35:BV39"/>
    <mergeCell ref="BW35:BW39"/>
    <mergeCell ref="BX35:BX39"/>
    <mergeCell ref="A40:A44"/>
    <mergeCell ref="B40:B44"/>
    <mergeCell ref="C40:C44"/>
    <mergeCell ref="D40:D44"/>
    <mergeCell ref="G40:G44"/>
    <mergeCell ref="H40:H44"/>
    <mergeCell ref="I40:I44"/>
    <mergeCell ref="J40:J44"/>
    <mergeCell ref="K40:K44"/>
    <mergeCell ref="S40:S44"/>
    <mergeCell ref="T40:T44"/>
    <mergeCell ref="U40:U44"/>
    <mergeCell ref="V40:V44"/>
    <mergeCell ref="W40:W44"/>
    <mergeCell ref="X40:X44"/>
    <mergeCell ref="L40:L44"/>
    <mergeCell ref="M40:M44"/>
    <mergeCell ref="N40:N44"/>
    <mergeCell ref="P40:P44"/>
    <mergeCell ref="Q40:Q44"/>
    <mergeCell ref="R40:R44"/>
    <mergeCell ref="AP40:AP44"/>
    <mergeCell ref="AE40:AE44"/>
    <mergeCell ref="AF40:AF44"/>
    <mergeCell ref="AG40:AG44"/>
    <mergeCell ref="AH40:AH44"/>
    <mergeCell ref="AI40:AI44"/>
    <mergeCell ref="AJ40:AJ44"/>
    <mergeCell ref="Y40:Y44"/>
    <mergeCell ref="Z40:Z44"/>
    <mergeCell ref="AA40:AA44"/>
    <mergeCell ref="AB40:AB44"/>
    <mergeCell ref="AC40:AC44"/>
    <mergeCell ref="AD40:AD44"/>
    <mergeCell ref="A45:A49"/>
    <mergeCell ref="B45:B49"/>
    <mergeCell ref="C45:C49"/>
    <mergeCell ref="D45:D49"/>
    <mergeCell ref="G45:G49"/>
    <mergeCell ref="BZ40:BZ44"/>
    <mergeCell ref="CA40:CA44"/>
    <mergeCell ref="BT40:BT44"/>
    <mergeCell ref="BU40:BU44"/>
    <mergeCell ref="BV40:BV44"/>
    <mergeCell ref="BW40:BW44"/>
    <mergeCell ref="BX40:BX44"/>
    <mergeCell ref="BY40:BY44"/>
    <mergeCell ref="AQ40:AQ44"/>
    <mergeCell ref="BO40:BO44"/>
    <mergeCell ref="BP40:BP44"/>
    <mergeCell ref="BQ40:BQ44"/>
    <mergeCell ref="BR40:BR44"/>
    <mergeCell ref="BS40:BS44"/>
    <mergeCell ref="AK40:AK44"/>
    <mergeCell ref="AL40:AL44"/>
    <mergeCell ref="AM40:AM44"/>
    <mergeCell ref="AN40:AN44"/>
    <mergeCell ref="AO40:AO44"/>
    <mergeCell ref="N45:N49"/>
    <mergeCell ref="P45:P49"/>
    <mergeCell ref="Q45:Q49"/>
    <mergeCell ref="R45:R49"/>
    <mergeCell ref="S45:S49"/>
    <mergeCell ref="T45:T49"/>
    <mergeCell ref="H45:H49"/>
    <mergeCell ref="I45:I49"/>
    <mergeCell ref="J45:J49"/>
    <mergeCell ref="K45:K49"/>
    <mergeCell ref="L45:L49"/>
    <mergeCell ref="M45:M49"/>
    <mergeCell ref="AA45:AA49"/>
    <mergeCell ref="AB45:AB49"/>
    <mergeCell ref="AC45:AC49"/>
    <mergeCell ref="AD45:AD49"/>
    <mergeCell ref="AE45:AE49"/>
    <mergeCell ref="AF45:AF49"/>
    <mergeCell ref="U45:U49"/>
    <mergeCell ref="V45:V49"/>
    <mergeCell ref="W45:W49"/>
    <mergeCell ref="X45:X49"/>
    <mergeCell ref="Y45:Y49"/>
    <mergeCell ref="Z45:Z49"/>
    <mergeCell ref="AM45:AM49"/>
    <mergeCell ref="AN45:AN49"/>
    <mergeCell ref="AO45:AO49"/>
    <mergeCell ref="AP45:AP49"/>
    <mergeCell ref="AQ45:AQ49"/>
    <mergeCell ref="BO45:BO49"/>
    <mergeCell ref="AG45:AG49"/>
    <mergeCell ref="AH45:AH49"/>
    <mergeCell ref="AI45:AI49"/>
    <mergeCell ref="AJ45:AJ49"/>
    <mergeCell ref="AK45:AK49"/>
    <mergeCell ref="AL45:AL49"/>
    <mergeCell ref="BV45:BV49"/>
    <mergeCell ref="BW45:BW49"/>
    <mergeCell ref="BX45:BX49"/>
    <mergeCell ref="BY45:BY49"/>
    <mergeCell ref="BZ45:BZ49"/>
    <mergeCell ref="CA45:CA49"/>
    <mergeCell ref="BP45:BP49"/>
    <mergeCell ref="BQ45:BQ49"/>
    <mergeCell ref="BR45:BR49"/>
    <mergeCell ref="BS45:BS49"/>
    <mergeCell ref="BT45:BT49"/>
    <mergeCell ref="BU45:BU49"/>
    <mergeCell ref="J50:J54"/>
    <mergeCell ref="K50:K54"/>
    <mergeCell ref="L50:L54"/>
    <mergeCell ref="M50:M54"/>
    <mergeCell ref="N50:N54"/>
    <mergeCell ref="P50:P54"/>
    <mergeCell ref="A50:A54"/>
    <mergeCell ref="B50:B54"/>
    <mergeCell ref="C50:C54"/>
    <mergeCell ref="D50:D54"/>
    <mergeCell ref="G50:G54"/>
    <mergeCell ref="H50:H54"/>
    <mergeCell ref="I50:I54"/>
    <mergeCell ref="W50:W54"/>
    <mergeCell ref="X50:X54"/>
    <mergeCell ref="Y50:Y54"/>
    <mergeCell ref="Z50:Z54"/>
    <mergeCell ref="AA50:AA54"/>
    <mergeCell ref="AB50:AB54"/>
    <mergeCell ref="Q50:Q54"/>
    <mergeCell ref="R50:R54"/>
    <mergeCell ref="S50:S54"/>
    <mergeCell ref="T50:T54"/>
    <mergeCell ref="U50:U54"/>
    <mergeCell ref="V50:V54"/>
    <mergeCell ref="AI50:AI54"/>
    <mergeCell ref="AJ50:AJ54"/>
    <mergeCell ref="AK50:AK54"/>
    <mergeCell ref="AL50:AL54"/>
    <mergeCell ref="AM50:AM54"/>
    <mergeCell ref="AN50:AN54"/>
    <mergeCell ref="AC50:AC54"/>
    <mergeCell ref="AD50:AD54"/>
    <mergeCell ref="AE50:AE54"/>
    <mergeCell ref="AF50:AF54"/>
    <mergeCell ref="AG50:AG54"/>
    <mergeCell ref="AH50:AH54"/>
    <mergeCell ref="CA50:CA54"/>
    <mergeCell ref="BR50:BR54"/>
    <mergeCell ref="BS50:BS54"/>
    <mergeCell ref="BT50:BT54"/>
    <mergeCell ref="BU50:BU54"/>
    <mergeCell ref="BV50:BV54"/>
    <mergeCell ref="BW50:BW54"/>
    <mergeCell ref="AO50:AO54"/>
    <mergeCell ref="AP50:AP54"/>
    <mergeCell ref="AQ50:AQ54"/>
    <mergeCell ref="BO50:BO54"/>
    <mergeCell ref="BP50:BP54"/>
    <mergeCell ref="BQ50:BQ54"/>
    <mergeCell ref="A55:A59"/>
    <mergeCell ref="B55:B59"/>
    <mergeCell ref="C55:C59"/>
    <mergeCell ref="D55:D59"/>
    <mergeCell ref="G55:G59"/>
    <mergeCell ref="H55:H59"/>
    <mergeCell ref="I55:I59"/>
    <mergeCell ref="J55:J59"/>
    <mergeCell ref="K55:K59"/>
    <mergeCell ref="S55:S59"/>
    <mergeCell ref="T55:T59"/>
    <mergeCell ref="U55:U59"/>
    <mergeCell ref="V55:V59"/>
    <mergeCell ref="W55:W59"/>
    <mergeCell ref="X55:X59"/>
    <mergeCell ref="L55:L59"/>
    <mergeCell ref="M55:M59"/>
    <mergeCell ref="N55:N59"/>
    <mergeCell ref="P55:P59"/>
    <mergeCell ref="Q55:Q59"/>
    <mergeCell ref="R55:R59"/>
    <mergeCell ref="AE55:AE59"/>
    <mergeCell ref="AF55:AF59"/>
    <mergeCell ref="AG55:AG59"/>
    <mergeCell ref="AH55:AH59"/>
    <mergeCell ref="AI55:AI59"/>
    <mergeCell ref="AJ55:AJ59"/>
    <mergeCell ref="Y55:Y59"/>
    <mergeCell ref="Z55:Z59"/>
    <mergeCell ref="AA55:AA59"/>
    <mergeCell ref="AB55:AB59"/>
    <mergeCell ref="AC55:AC59"/>
    <mergeCell ref="AD55:AD59"/>
    <mergeCell ref="AQ55:AQ59"/>
    <mergeCell ref="AR55:AR59"/>
    <mergeCell ref="AS55:AS59"/>
    <mergeCell ref="BO55:BO59"/>
    <mergeCell ref="BP55:BP59"/>
    <mergeCell ref="BQ55:BQ59"/>
    <mergeCell ref="AK55:AK59"/>
    <mergeCell ref="AL55:AL59"/>
    <mergeCell ref="AM55:AM59"/>
    <mergeCell ref="AN55:AN59"/>
    <mergeCell ref="AO55:AO59"/>
    <mergeCell ref="AP55:AP59"/>
    <mergeCell ref="A60:A64"/>
    <mergeCell ref="B60:B64"/>
    <mergeCell ref="C60:C64"/>
    <mergeCell ref="D60:D64"/>
    <mergeCell ref="G60:G64"/>
    <mergeCell ref="H60:H64"/>
    <mergeCell ref="I60:I64"/>
    <mergeCell ref="J60:J64"/>
    <mergeCell ref="K60:K64"/>
    <mergeCell ref="S60:S64"/>
    <mergeCell ref="T60:T64"/>
    <mergeCell ref="U60:U64"/>
    <mergeCell ref="V60:V64"/>
    <mergeCell ref="W60:W64"/>
    <mergeCell ref="X60:X64"/>
    <mergeCell ref="L60:L64"/>
    <mergeCell ref="M60:M64"/>
    <mergeCell ref="N60:N64"/>
    <mergeCell ref="P60:P64"/>
    <mergeCell ref="Q60:Q64"/>
    <mergeCell ref="R60:R64"/>
    <mergeCell ref="AE60:AE64"/>
    <mergeCell ref="AF60:AF64"/>
    <mergeCell ref="AG60:AG64"/>
    <mergeCell ref="AH60:AH64"/>
    <mergeCell ref="AI60:AI64"/>
    <mergeCell ref="AJ60:AJ64"/>
    <mergeCell ref="Y60:Y64"/>
    <mergeCell ref="Z60:Z64"/>
    <mergeCell ref="AA60:AA64"/>
    <mergeCell ref="AB60:AB64"/>
    <mergeCell ref="AC60:AC64"/>
    <mergeCell ref="AD60:AD64"/>
    <mergeCell ref="AQ60:AQ64"/>
    <mergeCell ref="AR60:AR64"/>
    <mergeCell ref="AS60:AS64"/>
    <mergeCell ref="BO60:BO64"/>
    <mergeCell ref="BP60:BP64"/>
    <mergeCell ref="BQ60:BQ64"/>
    <mergeCell ref="AK60:AK64"/>
    <mergeCell ref="AL60:AL64"/>
    <mergeCell ref="AM60:AM64"/>
    <mergeCell ref="AN60:AN64"/>
    <mergeCell ref="AO60:AO64"/>
    <mergeCell ref="AP60:AP64"/>
    <mergeCell ref="CA13:CA14"/>
    <mergeCell ref="BX60:BX64"/>
    <mergeCell ref="BY60:BY64"/>
    <mergeCell ref="BZ60:BZ64"/>
    <mergeCell ref="CA60:CA64"/>
    <mergeCell ref="BR60:BR64"/>
    <mergeCell ref="BS60:BS64"/>
    <mergeCell ref="BT60:BT64"/>
    <mergeCell ref="BU60:BU64"/>
    <mergeCell ref="BV60:BV64"/>
    <mergeCell ref="BW60:BW64"/>
    <mergeCell ref="BX55:BX59"/>
    <mergeCell ref="BY55:BY59"/>
    <mergeCell ref="BZ55:BZ59"/>
    <mergeCell ref="CA55:CA59"/>
    <mergeCell ref="BR55:BR59"/>
    <mergeCell ref="BS55:BS59"/>
    <mergeCell ref="BT55:BT59"/>
    <mergeCell ref="BU55:BU59"/>
    <mergeCell ref="BV55:BV59"/>
    <mergeCell ref="BW55:BW59"/>
    <mergeCell ref="BX50:BX54"/>
    <mergeCell ref="BY50:BY54"/>
    <mergeCell ref="BZ50:BZ54"/>
    <mergeCell ref="BU13:BV14"/>
    <mergeCell ref="BW13:BW14"/>
    <mergeCell ref="BX13:BX14"/>
    <mergeCell ref="BY13:BY14"/>
    <mergeCell ref="BZ13:BZ14"/>
    <mergeCell ref="BM13:BM14"/>
    <mergeCell ref="BN13:BN14"/>
    <mergeCell ref="BO13:BO14"/>
    <mergeCell ref="BP13:BP14"/>
    <mergeCell ref="BQ13:BQ14"/>
    <mergeCell ref="BR13:BR14"/>
    <mergeCell ref="BS13:BS14"/>
    <mergeCell ref="BT13:BT14"/>
  </mergeCells>
  <conditionalFormatting sqref="AP30 AP35 AP40 AP45 AP50">
    <cfRule type="expression" dxfId="43" priority="1" stopIfTrue="1">
      <formula>$AP30="Bajo"</formula>
    </cfRule>
  </conditionalFormatting>
  <conditionalFormatting sqref="AP30 AP35 AP40 AP45 AP50">
    <cfRule type="expression" dxfId="42" priority="2" stopIfTrue="1">
      <formula>$AP30="Moderado"</formula>
    </cfRule>
  </conditionalFormatting>
  <conditionalFormatting sqref="AP30 AP35 AP40 AP45 AP50">
    <cfRule type="expression" dxfId="41" priority="3" stopIfTrue="1">
      <formula>$AP30="Alto"</formula>
    </cfRule>
  </conditionalFormatting>
  <conditionalFormatting sqref="AP30 AP35 AP40 AP45 AP50">
    <cfRule type="expression" dxfId="40" priority="4" stopIfTrue="1">
      <formula>$AP30="Extremo"</formula>
    </cfRule>
  </conditionalFormatting>
  <conditionalFormatting sqref="BB51:BB54">
    <cfRule type="expression" dxfId="39" priority="5" stopIfTrue="1">
      <formula>$BB51="Bajo"</formula>
    </cfRule>
  </conditionalFormatting>
  <conditionalFormatting sqref="BB51:BB54">
    <cfRule type="expression" dxfId="38" priority="6" stopIfTrue="1">
      <formula>$BB51="Moderado"</formula>
    </cfRule>
  </conditionalFormatting>
  <conditionalFormatting sqref="BB51:BB54">
    <cfRule type="expression" dxfId="37" priority="7" stopIfTrue="1">
      <formula>$BB51="Alto"</formula>
    </cfRule>
  </conditionalFormatting>
  <conditionalFormatting sqref="BB51:BB54">
    <cfRule type="expression" dxfId="36" priority="8" stopIfTrue="1">
      <formula>$BB51="Extremo"</formula>
    </cfRule>
  </conditionalFormatting>
  <conditionalFormatting sqref="BV25 BV30 BV35 BV40 BV45 BV50">
    <cfRule type="expression" dxfId="35" priority="9" stopIfTrue="1">
      <formula>$AE25="Bajo"</formula>
    </cfRule>
  </conditionalFormatting>
  <conditionalFormatting sqref="BV25 BV30 BV35 BV40 BV45 BV50">
    <cfRule type="expression" dxfId="34" priority="10" stopIfTrue="1">
      <formula>$AE25="Moderado"</formula>
    </cfRule>
  </conditionalFormatting>
  <conditionalFormatting sqref="BV25 BV30 BV35 BV40 BV45 BV50">
    <cfRule type="expression" dxfId="33" priority="11" stopIfTrue="1">
      <formula>$AE25="Alto"</formula>
    </cfRule>
  </conditionalFormatting>
  <conditionalFormatting sqref="BV25 BV30 BV35 BV40 BV45 BV50">
    <cfRule type="expression" dxfId="32" priority="12" stopIfTrue="1">
      <formula>$AE25="Extremo"</formula>
    </cfRule>
  </conditionalFormatting>
  <conditionalFormatting sqref="AP15">
    <cfRule type="expression" dxfId="31" priority="13" stopIfTrue="1">
      <formula>$AP15="Bajo"</formula>
    </cfRule>
  </conditionalFormatting>
  <conditionalFormatting sqref="AP15">
    <cfRule type="expression" dxfId="30" priority="14" stopIfTrue="1">
      <formula>$AP15="Moderado"</formula>
    </cfRule>
  </conditionalFormatting>
  <conditionalFormatting sqref="AP15">
    <cfRule type="expression" dxfId="29" priority="15" stopIfTrue="1">
      <formula>$AP15="Alto"</formula>
    </cfRule>
  </conditionalFormatting>
  <conditionalFormatting sqref="AP15">
    <cfRule type="expression" dxfId="28" priority="16" stopIfTrue="1">
      <formula>$AP15="Extremo"</formula>
    </cfRule>
  </conditionalFormatting>
  <conditionalFormatting sqref="BV15">
    <cfRule type="expression" dxfId="27" priority="17" stopIfTrue="1">
      <formula>$AE15="Bajo"</formula>
    </cfRule>
  </conditionalFormatting>
  <conditionalFormatting sqref="BV15">
    <cfRule type="expression" dxfId="26" priority="18" stopIfTrue="1">
      <formula>$AE15="Moderado"</formula>
    </cfRule>
  </conditionalFormatting>
  <conditionalFormatting sqref="BV15">
    <cfRule type="expression" dxfId="25" priority="19" stopIfTrue="1">
      <formula>$AE15="Alto"</formula>
    </cfRule>
  </conditionalFormatting>
  <conditionalFormatting sqref="BV15">
    <cfRule type="expression" dxfId="24" priority="20" stopIfTrue="1">
      <formula>$AE15="Extremo"</formula>
    </cfRule>
  </conditionalFormatting>
  <conditionalFormatting sqref="AP20">
    <cfRule type="expression" dxfId="23" priority="21" stopIfTrue="1">
      <formula>$AP20="Bajo"</formula>
    </cfRule>
  </conditionalFormatting>
  <conditionalFormatting sqref="AP20">
    <cfRule type="expression" dxfId="22" priority="22" stopIfTrue="1">
      <formula>$AP20="Moderado"</formula>
    </cfRule>
  </conditionalFormatting>
  <conditionalFormatting sqref="AP20">
    <cfRule type="expression" dxfId="21" priority="23" stopIfTrue="1">
      <formula>$AP20="Alto"</formula>
    </cfRule>
  </conditionalFormatting>
  <conditionalFormatting sqref="AP20">
    <cfRule type="expression" dxfId="20" priority="24" stopIfTrue="1">
      <formula>$AP20="Extremo"</formula>
    </cfRule>
  </conditionalFormatting>
  <conditionalFormatting sqref="BV20">
    <cfRule type="expression" dxfId="19" priority="25" stopIfTrue="1">
      <formula>$AE20="Bajo"</formula>
    </cfRule>
  </conditionalFormatting>
  <conditionalFormatting sqref="BV20">
    <cfRule type="expression" dxfId="18" priority="26" stopIfTrue="1">
      <formula>$AE20="Moderado"</formula>
    </cfRule>
  </conditionalFormatting>
  <conditionalFormatting sqref="BV20">
    <cfRule type="expression" dxfId="17" priority="27" stopIfTrue="1">
      <formula>$AE20="Alto"</formula>
    </cfRule>
  </conditionalFormatting>
  <conditionalFormatting sqref="BV20">
    <cfRule type="expression" dxfId="16" priority="28" stopIfTrue="1">
      <formula>$AE20="Extremo"</formula>
    </cfRule>
  </conditionalFormatting>
  <conditionalFormatting sqref="AP25">
    <cfRule type="expression" dxfId="15" priority="29" stopIfTrue="1">
      <formula>$AP25="Bajo"</formula>
    </cfRule>
  </conditionalFormatting>
  <conditionalFormatting sqref="AP25">
    <cfRule type="expression" dxfId="14" priority="30" stopIfTrue="1">
      <formula>$AP25="Moderado"</formula>
    </cfRule>
  </conditionalFormatting>
  <conditionalFormatting sqref="AP25">
    <cfRule type="expression" dxfId="13" priority="31" stopIfTrue="1">
      <formula>$AP25="Alto"</formula>
    </cfRule>
  </conditionalFormatting>
  <conditionalFormatting sqref="AP25">
    <cfRule type="expression" dxfId="12" priority="32" stopIfTrue="1">
      <formula>$AP25="Extremo"</formula>
    </cfRule>
  </conditionalFormatting>
  <conditionalFormatting sqref="AP55">
    <cfRule type="expression" dxfId="11" priority="33" stopIfTrue="1">
      <formula>$AP55="Bajo"</formula>
    </cfRule>
  </conditionalFormatting>
  <conditionalFormatting sqref="AP55">
    <cfRule type="expression" dxfId="10" priority="34" stopIfTrue="1">
      <formula>$AP55="Moderado"</formula>
    </cfRule>
  </conditionalFormatting>
  <conditionalFormatting sqref="AP55">
    <cfRule type="expression" dxfId="9" priority="35" stopIfTrue="1">
      <formula>$AP55="Alto"</formula>
    </cfRule>
  </conditionalFormatting>
  <conditionalFormatting sqref="AP55">
    <cfRule type="expression" dxfId="8" priority="36" stopIfTrue="1">
      <formula>$AP55="Extremo"</formula>
    </cfRule>
  </conditionalFormatting>
  <conditionalFormatting sqref="AP60">
    <cfRule type="expression" dxfId="7" priority="37" stopIfTrue="1">
      <formula>$AP60="Bajo"</formula>
    </cfRule>
  </conditionalFormatting>
  <conditionalFormatting sqref="AP60">
    <cfRule type="expression" dxfId="6" priority="38" stopIfTrue="1">
      <formula>$AP60="Moderado"</formula>
    </cfRule>
  </conditionalFormatting>
  <conditionalFormatting sqref="AP60">
    <cfRule type="expression" dxfId="5" priority="39" stopIfTrue="1">
      <formula>$AP60="Alto"</formula>
    </cfRule>
  </conditionalFormatting>
  <conditionalFormatting sqref="AP60">
    <cfRule type="expression" dxfId="4" priority="40" stopIfTrue="1">
      <formula>$AP60="Extremo"</formula>
    </cfRule>
  </conditionalFormatting>
  <conditionalFormatting sqref="BV55 BV60">
    <cfRule type="expression" dxfId="3" priority="41" stopIfTrue="1">
      <formula>$AE55="Bajo"</formula>
    </cfRule>
  </conditionalFormatting>
  <conditionalFormatting sqref="BV55 BV60">
    <cfRule type="expression" dxfId="2" priority="42" stopIfTrue="1">
      <formula>$AE55="Moderado"</formula>
    </cfRule>
  </conditionalFormatting>
  <conditionalFormatting sqref="BV55 BV60">
    <cfRule type="expression" dxfId="1" priority="43" stopIfTrue="1">
      <formula>$AE55="Alto"</formula>
    </cfRule>
  </conditionalFormatting>
  <conditionalFormatting sqref="BV55 BV60">
    <cfRule type="expression" dxfId="0" priority="44" stopIfTrue="1">
      <formula>$AE55="Extremo"</formula>
    </cfRule>
  </conditionalFormatting>
  <pageMargins left="0.7" right="0.7" top="0.75" bottom="0.75" header="0" footer="0"/>
  <pageSetup paperSize="9" orientation="portrait"/>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0"/>
  <sheetViews>
    <sheetView workbookViewId="0"/>
  </sheetViews>
  <sheetFormatPr baseColWidth="10" defaultColWidth="12.625" defaultRowHeight="15" customHeight="1" x14ac:dyDescent="0.2"/>
  <cols>
    <col min="1" max="2" width="9.375" customWidth="1"/>
    <col min="3" max="3" width="27" customWidth="1"/>
    <col min="4" max="4" width="24.5" customWidth="1"/>
    <col min="5" max="5" width="16.25" customWidth="1"/>
    <col min="6" max="6" width="16.375" customWidth="1"/>
    <col min="7" max="7" width="15.875" customWidth="1"/>
    <col min="8" max="8" width="18.75" customWidth="1"/>
    <col min="9" max="9" width="18.125" customWidth="1"/>
    <col min="10" max="10" width="14.625" customWidth="1"/>
    <col min="11" max="11" width="16.5" customWidth="1"/>
    <col min="12" max="27" width="9.375" customWidth="1"/>
  </cols>
  <sheetData>
    <row r="1" spans="1:27" ht="18.75" x14ac:dyDescent="0.3">
      <c r="A1" s="73"/>
      <c r="B1" s="73"/>
      <c r="C1" s="73"/>
      <c r="D1" s="73"/>
      <c r="E1" s="73"/>
      <c r="F1" s="73"/>
      <c r="G1" s="73"/>
      <c r="H1" s="73"/>
      <c r="I1" s="73"/>
      <c r="J1" s="73"/>
      <c r="K1" s="73"/>
      <c r="L1" s="73"/>
      <c r="M1" s="73"/>
      <c r="N1" s="73"/>
      <c r="O1" s="73"/>
      <c r="P1" s="73"/>
      <c r="Q1" s="73"/>
      <c r="R1" s="73"/>
      <c r="S1" s="73"/>
      <c r="T1" s="73"/>
      <c r="U1" s="73"/>
      <c r="V1" s="73"/>
      <c r="W1" s="73"/>
      <c r="X1" s="73"/>
      <c r="Y1" s="73"/>
      <c r="Z1" s="73"/>
      <c r="AA1" s="73"/>
    </row>
    <row r="2" spans="1:27" ht="18.75" x14ac:dyDescent="0.3">
      <c r="A2" s="73"/>
      <c r="B2" s="73"/>
      <c r="C2" s="73"/>
      <c r="D2" s="73"/>
      <c r="E2" s="73"/>
      <c r="F2" s="73"/>
      <c r="G2" s="73"/>
      <c r="H2" s="73" t="s">
        <v>88</v>
      </c>
      <c r="I2" s="73" t="s">
        <v>303</v>
      </c>
      <c r="J2" s="73" t="s">
        <v>89</v>
      </c>
      <c r="K2" s="73" t="s">
        <v>304</v>
      </c>
      <c r="L2" s="73" t="s">
        <v>90</v>
      </c>
      <c r="M2" s="73" t="s">
        <v>305</v>
      </c>
      <c r="N2" s="73" t="s">
        <v>91</v>
      </c>
      <c r="O2" s="73" t="s">
        <v>106</v>
      </c>
      <c r="P2" s="73" t="s">
        <v>306</v>
      </c>
      <c r="Q2" s="73" t="s">
        <v>92</v>
      </c>
      <c r="R2" s="73" t="s">
        <v>307</v>
      </c>
      <c r="S2" s="73" t="s">
        <v>93</v>
      </c>
      <c r="T2" s="73" t="s">
        <v>308</v>
      </c>
      <c r="U2" s="73" t="s">
        <v>94</v>
      </c>
      <c r="V2" s="73" t="s">
        <v>115</v>
      </c>
      <c r="W2" s="73" t="s">
        <v>309</v>
      </c>
      <c r="X2" s="73" t="s">
        <v>95</v>
      </c>
      <c r="Y2" s="73" t="s">
        <v>128</v>
      </c>
      <c r="Z2" s="73" t="s">
        <v>310</v>
      </c>
      <c r="AA2" s="73"/>
    </row>
    <row r="3" spans="1:27" ht="18.75" x14ac:dyDescent="0.3">
      <c r="A3" s="73"/>
      <c r="B3" s="73"/>
      <c r="C3" s="73"/>
      <c r="D3" s="73"/>
      <c r="E3" s="73" t="s">
        <v>167</v>
      </c>
      <c r="F3" s="73" t="s">
        <v>97</v>
      </c>
      <c r="G3" s="73"/>
      <c r="H3" s="73"/>
      <c r="I3" s="73"/>
      <c r="J3" s="73"/>
      <c r="K3" s="73"/>
      <c r="L3" s="73"/>
      <c r="M3" s="73"/>
      <c r="N3" s="73"/>
      <c r="O3" s="73"/>
      <c r="P3" s="73"/>
      <c r="Q3" s="73"/>
      <c r="R3" s="73"/>
      <c r="S3" s="73"/>
      <c r="T3" s="73"/>
      <c r="U3" s="73"/>
      <c r="V3" s="73"/>
      <c r="W3" s="73"/>
      <c r="X3" s="73"/>
      <c r="Y3" s="73"/>
      <c r="Z3" s="73"/>
      <c r="AA3" s="73"/>
    </row>
    <row r="4" spans="1:27" ht="18.75" x14ac:dyDescent="0.3">
      <c r="A4" s="73"/>
      <c r="B4" s="73"/>
      <c r="C4" s="73"/>
      <c r="D4" s="73"/>
      <c r="E4" s="73"/>
      <c r="F4" s="73"/>
      <c r="G4" s="73"/>
      <c r="H4" s="73"/>
      <c r="I4" s="73"/>
      <c r="J4" s="73"/>
      <c r="K4" s="73"/>
      <c r="L4" s="73"/>
      <c r="M4" s="73"/>
      <c r="N4" s="73"/>
      <c r="O4" s="73"/>
      <c r="P4" s="73"/>
      <c r="Q4" s="73"/>
      <c r="R4" s="73"/>
      <c r="S4" s="73"/>
      <c r="T4" s="73"/>
      <c r="U4" s="73"/>
      <c r="V4" s="73"/>
      <c r="W4" s="73"/>
      <c r="X4" s="73"/>
      <c r="Y4" s="73"/>
      <c r="Z4" s="73"/>
      <c r="AA4" s="73"/>
    </row>
    <row r="5" spans="1:27" ht="18.75" x14ac:dyDescent="0.3">
      <c r="A5" s="73"/>
      <c r="B5" s="73"/>
      <c r="C5" s="73"/>
      <c r="D5" s="73"/>
      <c r="E5" s="73"/>
      <c r="F5" s="73"/>
      <c r="G5" s="73"/>
      <c r="H5" s="73">
        <v>1</v>
      </c>
      <c r="I5" s="73">
        <v>2</v>
      </c>
      <c r="J5" s="73">
        <v>3</v>
      </c>
      <c r="K5" s="73">
        <v>4</v>
      </c>
      <c r="L5" s="73">
        <v>5</v>
      </c>
      <c r="M5" s="73"/>
      <c r="N5" s="73"/>
      <c r="O5" s="73"/>
      <c r="P5" s="73"/>
      <c r="Q5" s="73"/>
      <c r="R5" s="73"/>
      <c r="S5" s="73"/>
      <c r="T5" s="73"/>
      <c r="U5" s="73"/>
      <c r="V5" s="73"/>
      <c r="W5" s="73"/>
      <c r="X5" s="73"/>
      <c r="Y5" s="73"/>
      <c r="Z5" s="73"/>
      <c r="AA5" s="73"/>
    </row>
    <row r="6" spans="1:27" ht="18.75" x14ac:dyDescent="0.3">
      <c r="A6" s="73"/>
      <c r="B6" s="73"/>
      <c r="C6" s="73"/>
      <c r="D6" s="73"/>
      <c r="E6" s="73"/>
      <c r="F6" s="73"/>
      <c r="G6" s="73"/>
      <c r="H6" s="73"/>
      <c r="I6" s="73"/>
      <c r="J6" s="73"/>
      <c r="K6" s="73"/>
      <c r="L6" s="73"/>
      <c r="M6" s="73"/>
      <c r="N6" s="73"/>
      <c r="O6" s="73"/>
      <c r="P6" s="73"/>
      <c r="Q6" s="73"/>
      <c r="R6" s="73"/>
      <c r="S6" s="73"/>
      <c r="T6" s="73"/>
      <c r="U6" s="73"/>
      <c r="V6" s="73"/>
      <c r="W6" s="73"/>
      <c r="X6" s="73"/>
      <c r="Y6" s="73"/>
      <c r="Z6" s="73"/>
      <c r="AA6" s="73"/>
    </row>
    <row r="7" spans="1:27" ht="18.75" x14ac:dyDescent="0.3">
      <c r="A7" s="73"/>
      <c r="B7" s="73"/>
      <c r="C7" s="73"/>
      <c r="D7" s="73"/>
      <c r="E7" s="73"/>
      <c r="F7" s="73"/>
      <c r="G7" s="73"/>
      <c r="H7" s="73"/>
      <c r="I7" s="73"/>
      <c r="J7" s="73"/>
      <c r="K7" s="73"/>
      <c r="L7" s="73"/>
      <c r="M7" s="73"/>
      <c r="N7" s="73"/>
      <c r="O7" s="73"/>
      <c r="P7" s="73"/>
      <c r="Q7" s="73"/>
      <c r="R7" s="73"/>
      <c r="S7" s="73"/>
      <c r="T7" s="73"/>
      <c r="U7" s="73"/>
      <c r="V7" s="73"/>
      <c r="W7" s="73"/>
      <c r="X7" s="73"/>
      <c r="Y7" s="73"/>
      <c r="Z7" s="73"/>
      <c r="AA7" s="73"/>
    </row>
    <row r="8" spans="1:27" ht="18.75" x14ac:dyDescent="0.3">
      <c r="A8" s="73"/>
      <c r="B8" s="73"/>
      <c r="C8" s="73"/>
      <c r="D8" s="73"/>
      <c r="E8" s="73"/>
      <c r="F8" s="73"/>
      <c r="G8" s="73"/>
      <c r="H8" s="73"/>
      <c r="I8" s="73"/>
      <c r="J8" s="73"/>
      <c r="K8" s="73"/>
      <c r="L8" s="73"/>
      <c r="M8" s="73"/>
      <c r="N8" s="73"/>
      <c r="O8" s="73"/>
      <c r="P8" s="73"/>
      <c r="Q8" s="73"/>
      <c r="R8" s="73"/>
      <c r="S8" s="73"/>
      <c r="T8" s="73"/>
      <c r="U8" s="73"/>
      <c r="V8" s="73"/>
      <c r="W8" s="73"/>
      <c r="X8" s="73"/>
      <c r="Y8" s="73"/>
      <c r="Z8" s="73"/>
      <c r="AA8" s="73"/>
    </row>
    <row r="9" spans="1:27" ht="18.75" x14ac:dyDescent="0.3">
      <c r="A9" s="73"/>
      <c r="B9" s="73"/>
      <c r="C9" s="73" t="s">
        <v>311</v>
      </c>
      <c r="D9" s="73" t="s">
        <v>312</v>
      </c>
      <c r="E9" s="73" t="s">
        <v>313</v>
      </c>
      <c r="F9" s="73" t="s">
        <v>314</v>
      </c>
      <c r="G9" s="73"/>
      <c r="H9" s="73"/>
      <c r="I9" s="73"/>
      <c r="J9" s="73"/>
      <c r="K9" s="73"/>
      <c r="L9" s="73"/>
      <c r="M9" s="73"/>
      <c r="N9" s="73"/>
      <c r="O9" s="73"/>
      <c r="P9" s="73"/>
      <c r="Q9" s="73"/>
      <c r="R9" s="73"/>
      <c r="S9" s="73"/>
      <c r="T9" s="73"/>
      <c r="U9" s="73"/>
      <c r="V9" s="73"/>
      <c r="W9" s="73"/>
      <c r="X9" s="73"/>
      <c r="Y9" s="73"/>
      <c r="Z9" s="73"/>
      <c r="AA9" s="73"/>
    </row>
    <row r="10" spans="1:27" ht="18.75" x14ac:dyDescent="0.3">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row>
    <row r="11" spans="1:27" ht="18.75" x14ac:dyDescent="0.3">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row>
    <row r="12" spans="1:27" ht="150" x14ac:dyDescent="0.3">
      <c r="A12" s="73"/>
      <c r="B12" s="74"/>
      <c r="C12" s="75" t="s">
        <v>35</v>
      </c>
      <c r="D12" s="75" t="s">
        <v>36</v>
      </c>
      <c r="E12" s="75" t="s">
        <v>37</v>
      </c>
      <c r="F12" s="75" t="s">
        <v>38</v>
      </c>
      <c r="G12" s="75" t="s">
        <v>39</v>
      </c>
      <c r="H12" s="75" t="s">
        <v>40</v>
      </c>
      <c r="I12" s="75" t="s">
        <v>41</v>
      </c>
      <c r="J12" s="75" t="s">
        <v>42</v>
      </c>
      <c r="K12" s="75" t="s">
        <v>43</v>
      </c>
      <c r="L12" s="73"/>
      <c r="M12" s="73"/>
      <c r="N12" s="73"/>
      <c r="O12" s="73"/>
      <c r="P12" s="73"/>
      <c r="Q12" s="73"/>
      <c r="R12" s="73"/>
      <c r="S12" s="73"/>
      <c r="T12" s="73"/>
      <c r="U12" s="73"/>
      <c r="V12" s="73"/>
      <c r="W12" s="73"/>
      <c r="X12" s="73"/>
      <c r="Y12" s="73"/>
      <c r="Z12" s="73"/>
      <c r="AA12" s="73"/>
    </row>
    <row r="13" spans="1:27" ht="37.5" x14ac:dyDescent="0.3">
      <c r="A13" s="73"/>
      <c r="B13" s="74" t="s">
        <v>315</v>
      </c>
      <c r="C13" s="74" t="s">
        <v>80</v>
      </c>
      <c r="D13" s="74" t="s">
        <v>80</v>
      </c>
      <c r="E13" s="74" t="s">
        <v>82</v>
      </c>
      <c r="F13" s="74" t="s">
        <v>82</v>
      </c>
      <c r="G13" s="74" t="s">
        <v>83</v>
      </c>
      <c r="H13" s="74" t="s">
        <v>99</v>
      </c>
      <c r="I13" s="74" t="s">
        <v>100</v>
      </c>
      <c r="J13" s="74" t="s">
        <v>83</v>
      </c>
      <c r="K13" s="74" t="s">
        <v>101</v>
      </c>
      <c r="L13" s="73"/>
      <c r="M13" s="73"/>
      <c r="N13" s="73"/>
      <c r="O13" s="73"/>
      <c r="P13" s="73"/>
      <c r="Q13" s="73"/>
      <c r="R13" s="73"/>
      <c r="S13" s="73"/>
      <c r="T13" s="73"/>
      <c r="U13" s="73"/>
      <c r="V13" s="73"/>
      <c r="W13" s="73"/>
      <c r="X13" s="73"/>
      <c r="Y13" s="73"/>
      <c r="Z13" s="73"/>
      <c r="AA13" s="73"/>
    </row>
    <row r="14" spans="1:27" ht="168.75" x14ac:dyDescent="0.3">
      <c r="A14" s="73"/>
      <c r="B14" s="74" t="s">
        <v>316</v>
      </c>
      <c r="C14" s="74" t="s">
        <v>82</v>
      </c>
      <c r="D14" s="74" t="s">
        <v>82</v>
      </c>
      <c r="E14" s="74" t="s">
        <v>81</v>
      </c>
      <c r="F14" s="74" t="s">
        <v>81</v>
      </c>
      <c r="G14" s="74" t="s">
        <v>125</v>
      </c>
      <c r="H14" s="74" t="s">
        <v>84</v>
      </c>
      <c r="I14" s="74" t="s">
        <v>85</v>
      </c>
      <c r="J14" s="74" t="s">
        <v>83</v>
      </c>
      <c r="K14" s="74" t="s">
        <v>101</v>
      </c>
      <c r="L14" s="73"/>
      <c r="M14" s="73"/>
      <c r="N14" s="73"/>
      <c r="O14" s="73"/>
      <c r="P14" s="73"/>
      <c r="Q14" s="73"/>
      <c r="R14" s="73"/>
      <c r="S14" s="73"/>
      <c r="T14" s="73"/>
      <c r="U14" s="73"/>
      <c r="V14" s="73"/>
      <c r="W14" s="73"/>
      <c r="X14" s="73"/>
      <c r="Y14" s="73"/>
      <c r="Z14" s="73"/>
      <c r="AA14" s="73"/>
    </row>
    <row r="15" spans="1:27" ht="187.5" x14ac:dyDescent="0.3">
      <c r="A15" s="73"/>
      <c r="B15" s="74" t="s">
        <v>317</v>
      </c>
      <c r="C15" s="74" t="s">
        <v>81</v>
      </c>
      <c r="D15" s="74" t="s">
        <v>81</v>
      </c>
      <c r="E15" s="74" t="s">
        <v>138</v>
      </c>
      <c r="F15" s="74" t="s">
        <v>138</v>
      </c>
      <c r="G15" s="74" t="s">
        <v>318</v>
      </c>
      <c r="H15" s="74" t="s">
        <v>105</v>
      </c>
      <c r="I15" s="74" t="s">
        <v>319</v>
      </c>
      <c r="J15" s="74" t="s">
        <v>83</v>
      </c>
      <c r="K15" s="74" t="s">
        <v>101</v>
      </c>
      <c r="L15" s="73"/>
      <c r="M15" s="73"/>
      <c r="N15" s="73"/>
      <c r="O15" s="73"/>
      <c r="P15" s="73"/>
      <c r="Q15" s="73"/>
      <c r="R15" s="73"/>
      <c r="S15" s="73"/>
      <c r="T15" s="73"/>
      <c r="U15" s="73"/>
      <c r="V15" s="73"/>
      <c r="W15" s="73"/>
      <c r="X15" s="73"/>
      <c r="Y15" s="73"/>
      <c r="Z15" s="73"/>
      <c r="AA15" s="73"/>
    </row>
    <row r="16" spans="1:27" ht="187.5" x14ac:dyDescent="0.3">
      <c r="A16" s="73"/>
      <c r="B16" s="74" t="s">
        <v>320</v>
      </c>
      <c r="C16" s="76" t="s">
        <v>130</v>
      </c>
      <c r="D16" s="76" t="s">
        <v>130</v>
      </c>
      <c r="E16" s="74" t="s">
        <v>130</v>
      </c>
      <c r="F16" s="74" t="s">
        <v>130</v>
      </c>
      <c r="G16" s="74" t="s">
        <v>131</v>
      </c>
      <c r="H16" s="74" t="s">
        <v>139</v>
      </c>
      <c r="I16" s="74" t="s">
        <v>321</v>
      </c>
      <c r="J16" s="74" t="s">
        <v>86</v>
      </c>
      <c r="K16" s="74" t="s">
        <v>87</v>
      </c>
      <c r="L16" s="73"/>
      <c r="M16" s="73"/>
      <c r="N16" s="73"/>
      <c r="O16" s="73"/>
      <c r="P16" s="73"/>
      <c r="Q16" s="73"/>
      <c r="R16" s="73"/>
      <c r="S16" s="73"/>
      <c r="T16" s="73"/>
      <c r="U16" s="73"/>
      <c r="V16" s="73"/>
      <c r="W16" s="73"/>
      <c r="X16" s="73"/>
      <c r="Y16" s="73"/>
      <c r="Z16" s="73"/>
      <c r="AA16" s="73"/>
    </row>
    <row r="17" spans="1:27" ht="150" x14ac:dyDescent="0.3">
      <c r="A17" s="73"/>
      <c r="B17" s="74" t="s">
        <v>322</v>
      </c>
      <c r="C17" s="76" t="s">
        <v>323</v>
      </c>
      <c r="D17" s="76" t="s">
        <v>323</v>
      </c>
      <c r="E17" s="74" t="s">
        <v>323</v>
      </c>
      <c r="F17" s="74" t="s">
        <v>323</v>
      </c>
      <c r="G17" s="74" t="s">
        <v>324</v>
      </c>
      <c r="H17" s="74" t="s">
        <v>325</v>
      </c>
      <c r="I17" s="74" t="s">
        <v>326</v>
      </c>
      <c r="J17" s="74" t="s">
        <v>327</v>
      </c>
      <c r="K17" s="74" t="s">
        <v>328</v>
      </c>
      <c r="L17" s="73"/>
      <c r="M17" s="73"/>
      <c r="N17" s="73"/>
      <c r="O17" s="73"/>
      <c r="P17" s="73"/>
      <c r="Q17" s="73"/>
      <c r="R17" s="73"/>
      <c r="S17" s="73"/>
      <c r="T17" s="73"/>
      <c r="U17" s="73"/>
      <c r="V17" s="73"/>
      <c r="W17" s="73"/>
      <c r="X17" s="73"/>
      <c r="Y17" s="73"/>
      <c r="Z17" s="73"/>
      <c r="AA17" s="73"/>
    </row>
    <row r="20" spans="1:27" ht="18.75" x14ac:dyDescent="0.3">
      <c r="C20" s="77" t="s">
        <v>329</v>
      </c>
      <c r="D20" s="77" t="s">
        <v>135</v>
      </c>
      <c r="E20" s="78" t="s">
        <v>79</v>
      </c>
      <c r="F20" s="78" t="s">
        <v>137</v>
      </c>
      <c r="G20" s="78" t="s">
        <v>102</v>
      </c>
      <c r="H20" s="78" t="s">
        <v>109</v>
      </c>
      <c r="I20" s="78" t="s">
        <v>330</v>
      </c>
    </row>
    <row r="21" spans="1:27" ht="15.75" customHeight="1" x14ac:dyDescent="0.2"/>
    <row r="22" spans="1:27" ht="15.75" customHeight="1" x14ac:dyDescent="0.2"/>
    <row r="23" spans="1:27" ht="15.75" customHeight="1" x14ac:dyDescent="0.2"/>
    <row r="24" spans="1:27" ht="15.75" customHeight="1" x14ac:dyDescent="0.2"/>
    <row r="25" spans="1:27" ht="15.75" customHeight="1" x14ac:dyDescent="0.2"/>
    <row r="26" spans="1:27" ht="15.75" customHeight="1" x14ac:dyDescent="0.2"/>
    <row r="27" spans="1:27" ht="15.75" customHeight="1" x14ac:dyDescent="0.2"/>
    <row r="28" spans="1:27" ht="15.75" customHeight="1" x14ac:dyDescent="0.2"/>
    <row r="29" spans="1:27" ht="15.75" customHeight="1" x14ac:dyDescent="0.2"/>
    <row r="30" spans="1:27" ht="15.75" customHeight="1" x14ac:dyDescent="0.2"/>
    <row r="31" spans="1:27" ht="15.75" customHeight="1" x14ac:dyDescent="0.2"/>
    <row r="32" spans="1:2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Segui-Evaluacion Matriz Corrup</vt:lpstr>
      <vt:lpstr>Criterios de Evaluación</vt:lpstr>
      <vt:lpstr>Transformación riesgos corrup</vt:lpstr>
      <vt:lpstr>MATRIZ CORRUPCIÓN 2021 SDDE</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Usuario</cp:lastModifiedBy>
  <dcterms:created xsi:type="dcterms:W3CDTF">2021-06-03T04:52:41Z</dcterms:created>
  <dcterms:modified xsi:type="dcterms:W3CDTF">2022-08-31T03:22:07Z</dcterms:modified>
</cp:coreProperties>
</file>