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0490" windowHeight="7155"/>
  </bookViews>
  <sheets>
    <sheet name="Fto N.5 Prg.Plan de accion " sheetId="1" r:id="rId1"/>
  </sheets>
  <definedNames>
    <definedName name="_xlnm.Print_Area" localSheetId="0">'Fto N.5 Prg.Plan de accion '!$C$2:$H$13</definedName>
    <definedName name="_xlnm.Print_Titles" localSheetId="0">'Fto N.5 Prg.Plan de accion '!$9:$10</definedName>
  </definedNames>
  <calcPr calcId="145621"/>
</workbook>
</file>

<file path=xl/calcChain.xml><?xml version="1.0" encoding="utf-8"?>
<calcChain xmlns="http://schemas.openxmlformats.org/spreadsheetml/2006/main">
  <c r="I76" i="1" l="1"/>
  <c r="F274" i="1" l="1"/>
  <c r="F271" i="1"/>
  <c r="D271" i="1" s="1"/>
  <c r="O287" i="1" l="1"/>
  <c r="I135" i="1"/>
  <c r="I126" i="1"/>
  <c r="I119" i="1"/>
  <c r="I118" i="1"/>
  <c r="I117" i="1"/>
  <c r="I112" i="1"/>
  <c r="I98" i="1"/>
  <c r="O97" i="1"/>
  <c r="O95" i="1"/>
  <c r="O92" i="1"/>
  <c r="F88" i="1"/>
  <c r="O87" i="1"/>
  <c r="O85" i="1"/>
  <c r="O83" i="1"/>
  <c r="O82" i="1"/>
  <c r="O75" i="1"/>
  <c r="F74" i="1"/>
  <c r="O71" i="1"/>
  <c r="O65" i="1"/>
  <c r="O64" i="1"/>
  <c r="O63" i="1"/>
  <c r="O57" i="1"/>
  <c r="O56" i="1"/>
  <c r="D53" i="1"/>
  <c r="F95" i="1"/>
  <c r="F93" i="1"/>
  <c r="F82" i="1"/>
  <c r="F70" i="1"/>
  <c r="D44" i="1"/>
  <c r="I206" i="1" l="1"/>
  <c r="I287" i="1" s="1"/>
  <c r="D88" i="1"/>
  <c r="D70" i="1"/>
  <c r="D98" i="1" l="1"/>
  <c r="D287" i="1" s="1"/>
  <c r="F98" i="1"/>
  <c r="F287" i="1" s="1"/>
  <c r="I11" i="1"/>
  <c r="I20" i="1"/>
  <c r="I21" i="1"/>
  <c r="I23" i="1"/>
  <c r="I29" i="1"/>
  <c r="I33" i="1"/>
  <c r="I35" i="1"/>
  <c r="I37" i="1"/>
  <c r="I39" i="1"/>
  <c r="I41" i="1"/>
  <c r="O19" i="1"/>
  <c r="I18" i="1" s="1"/>
  <c r="O30" i="1"/>
  <c r="I17" i="1"/>
  <c r="I16" i="1"/>
  <c r="F24" i="1" l="1"/>
  <c r="F18" i="1"/>
  <c r="F11" i="1"/>
  <c r="I27" i="1"/>
  <c r="I26" i="1"/>
  <c r="I24" i="1"/>
  <c r="F39" i="1" l="1"/>
  <c r="D39" i="1" s="1"/>
  <c r="F37" i="1" l="1"/>
  <c r="F28" i="1"/>
  <c r="F33" i="1" l="1"/>
  <c r="D33" i="1" s="1"/>
  <c r="D24" i="1"/>
  <c r="D11" i="1" l="1"/>
</calcChain>
</file>

<file path=xl/sharedStrings.xml><?xml version="1.0" encoding="utf-8"?>
<sst xmlns="http://schemas.openxmlformats.org/spreadsheetml/2006/main" count="1249" uniqueCount="621">
  <si>
    <t>Proyecto de Inversión</t>
  </si>
  <si>
    <t>Acciones</t>
  </si>
  <si>
    <t>Estrategia</t>
  </si>
  <si>
    <t>Modalidad contratación</t>
  </si>
  <si>
    <t>Tiempo</t>
  </si>
  <si>
    <t>Presupuesto Meta Proyecto</t>
  </si>
  <si>
    <t>Valor</t>
  </si>
  <si>
    <t>Objetivo</t>
  </si>
  <si>
    <t>Responsable</t>
  </si>
  <si>
    <t>Presupuesto proyecto</t>
  </si>
  <si>
    <t>Presupuesto meta plan</t>
  </si>
  <si>
    <t>Indicador</t>
  </si>
  <si>
    <t>Objeto estimado</t>
  </si>
  <si>
    <t>Meta Proyecto (2022)</t>
  </si>
  <si>
    <t>Meta Plan (2022)</t>
  </si>
  <si>
    <t>7847 Fortalecimiento de la competitividad, como vehículo para el desarrollo del ecosistema empresarial de la Bogotá</t>
  </si>
  <si>
    <t>Implementar estrategias de financiación para iniciativas de CTeI en la ciudad.</t>
  </si>
  <si>
    <t>Subdirección de Ciencia, Tecnología e Innovación</t>
  </si>
  <si>
    <t>Impactar al menos 3.500 emprendimientos de alto potencial de crecimiento o alto impacto a través del fortalecimiento del Fondo Cuenta Distrital de Innovación, Tecnología e Industrias Creativas (FITIC) para financiación, fomento y/o liquidez;  principalmente enfocado a las MIPYMES con el ánimo de promover la transformación digital y la inclusión financiera y la innovación para detonar generación de empleo en industrias de oportunidad en el marco de la reactivación económica. como mínimo un 20% de la oferta será destinada a jóvenes.</t>
  </si>
  <si>
    <t>Estrategias de fomento de la participación ciudadana en ciencia, tecnología e innovación financiadas</t>
  </si>
  <si>
    <t>Fortalecer empresas/unidades productivas como resultado de la consecución de alianzas estratégicas que conlleven a la materialización de iniciativas que promuevan el desarrollo del conocimiento, la innovación y nuevas tecnologías.</t>
  </si>
  <si>
    <t>Mejorar la productividad del tejido empresarial por medio del fortalecimiento en capacidades de innovación, la transformación digital y  nuevos modelos de negocios.</t>
  </si>
  <si>
    <t>Prestar por sus propios medios, con plena autonomía técnica y administrativa, los servicios de apoyo a la Dirección de Competitividad Bogotá Región</t>
  </si>
  <si>
    <t>Contratacion Directa - Apoyo a la Gestion</t>
  </si>
  <si>
    <t>Convenio Ciencia, Tecnología e Innovación</t>
  </si>
  <si>
    <t>Adoptar instrumentos que acompañen el ejercicio de seguimiento y control de los recursos, iniciativas, proyectos, y demás actividades enmarcadas en la operatividad del Fondo de Innovación, Tecnologías e Industrias Creativas -FITIC</t>
  </si>
  <si>
    <t>Contar con una firma que lleve a cabo las actividades propias de interventoría a los programas del FITIC</t>
  </si>
  <si>
    <t>Seguimiento y control de los recursos, iniciativas, proyectos, y demás actividades enmarcadas en la operatividad del FITIC</t>
  </si>
  <si>
    <t>Realizar la interventoría técnica, administrativa y financiera a la ejecución de los convenios y contratos suscritos y que suscriban para el desarrollo de los programas del Fondo de Innovación, Tecnología e Industrias Creativas- FITIC</t>
  </si>
  <si>
    <t>Concurso de meritos</t>
  </si>
  <si>
    <t>Diseñar mecanismos que permitan evaluar y cuantificar el impacto de las iniciativas promovidas en materia de CTeI, en el marco de la administración del Fondo de Innovación, Tecnologías e Industrias Creativas -FITIC</t>
  </si>
  <si>
    <t>Contar con un recurso con dedicación del 100% al diseño de 1 mecanismo que permitan evaluar y cuantificar el impacto de las iniciativas promovidas en el marco del FITIC</t>
  </si>
  <si>
    <t>Contratar la prestacion de servicios de un profesional</t>
  </si>
  <si>
    <t>Contratar la prestacion de servicios de  profesionales con experiencia en diseñar y formular la estrategia para la estructuración, financiación y puesta en marcha del complejo fisico de innovación</t>
  </si>
  <si>
    <t xml:space="preserve">Promover la formulación y ejecución de proyectos estratégicos y/o de ciudad, que conlleven al uso del nuevo conocimiento para incrementar los niveles de productividad y competitividad de la Ciudad-Región. </t>
  </si>
  <si>
    <t>Gestionar la implementación de mecanismos de participación y/o integración para el desarrollo y la promoción de la competitividad y retos de ciudad, en los cuales confluyan y cohesionen, actores de los diferentes sistemas de competitividad e innovación de la ciudad.</t>
  </si>
  <si>
    <t>retos de ciudad a traves de plataformas de innovacción abierta</t>
  </si>
  <si>
    <t>Diagnostico de los retos
Creación del proceso según el diagnostico
Convocatoria</t>
  </si>
  <si>
    <t>Aunar esfuerzos administrativos, técnicos y financieros para promover acciones que contribuyan a la solucion de retos de ciudad</t>
  </si>
  <si>
    <t>Fomentar la apropiación y uso de la cultura en Ciencia, Tecnología e Innovación de aglomeraciones, en diferentes escenarios de participación ciudadana, como nuevos elementos generadores de crecimiento y desarrollo económico sostenible</t>
  </si>
  <si>
    <t>Apoyo a la Subdirección de Ciencia, Tecnología e Innovación en el fomento, la apropiación y uso de la cultura en CTeI en  escenarios de participación ciudadana</t>
  </si>
  <si>
    <t>7848  Fortalecimiento de la productividad, competitividad e innovación del tejido empresarial de Bogotá</t>
  </si>
  <si>
    <t>Mejorar la implementación de elementos de CTeI en los modelos productivos de las empresas, como mecanismo de crecimiento, desarrollo y/o reactivación económica.</t>
  </si>
  <si>
    <t>Brindar acceso a mecanismos de financiación a 3.700 emprendimientos de estilo de vida, de alto impacto, independientes,  MIPYMES acompañadas en programas de apropiación y fortalecimiento de nuevas tecnologías y empresas medianas en programas de sofisticación e innovación. Como mínimo, un 20% de la oferta seá destinada a jóvenes.</t>
  </si>
  <si>
    <t>Estrategias de intercambio de conocimiento científico-tecnológico con otros saberes implementados</t>
  </si>
  <si>
    <t>Implementar estrategias de inclusión digital, mediante la democratización del acceso a las tecnologías de información y comunicación, a comercios situados en la ciudad de Bogotá</t>
  </si>
  <si>
    <t>Fortalecer elementos de Ciencia, Tecnología e Innovación, en empresas con alto potencial de transformación y sofisticación empresarial.</t>
  </si>
  <si>
    <t>Convenio</t>
  </si>
  <si>
    <t>Desarrollar mecanismos de base científica, tecnológica e innovadora, que impulsen la reactivación económica de las empresas, en épocas de crisis.</t>
  </si>
  <si>
    <t>Desarrollar una estrategia de clúster definida, que permita potenciar el crecimiento productivo y competitivo de los sectores económicos de la ciudad.</t>
  </si>
  <si>
    <t>Fortalecer al menos seis (6) zonas de aglomeraciones productivas en articulación con las entidades competentes (tales como seguridad y movilidad, entre otras), en temas de oportunidad para ciudad donde tengamos ventajas comparativa y competitivas, tales como: industrias creativas y culturales, bioeconomía, tecnología y servicios y economía circular como trasversal, entre otros.</t>
  </si>
  <si>
    <t>Estrategias de gestión del conocimiento en cultura y apropiación social de ciencia tecnología e innovación realizados</t>
  </si>
  <si>
    <t>Realizar el diagnóstico de las diferentes zonas de aglomeración productiva de la ciudad, como instrumentos para el diseño e implementación de estrategias que permitan consolidar, fortalecer y reactivar el tejido productivo de la ciudad, con un enfoque transversal de asociatividad económica.</t>
  </si>
  <si>
    <t>evaluacion y actualización del diagnostico</t>
  </si>
  <si>
    <t xml:space="preserve">Identificar aglomeraciones </t>
  </si>
  <si>
    <t xml:space="preserve">Evaluar y actualizar el estado del arte, diagnóstico y caracterización, de las 6 seis aglomeraciones en la ciudad. </t>
  </si>
  <si>
    <t>concurso de meritos</t>
  </si>
  <si>
    <t>Experiencias en fortalecimiento de la Cultura en Ciencia, Tecnología e Innovación documentadas</t>
  </si>
  <si>
    <t>Reactivar zonas de aglomeración priorizadas a través de la implementación de un plan de acción que propenda por la consolidación y el fortalecimiento de las mismas.</t>
  </si>
  <si>
    <t>Desarrollar una estrategia de clúster definida, que permita  potenciar el crecimiento productivo y competitivo de los sectores económicos de la ciudad</t>
  </si>
  <si>
    <t>procesos de internacionalización</t>
  </si>
  <si>
    <t>7844 Fortalecimiento del comercio exterior, la productividad y el posicionamiento de Bogotá.</t>
  </si>
  <si>
    <t>Incrementar la competitividad de la oferta exportable para la incursión en nuevos mercados, segmentos internacionales y mayor vinculación comercial internacional.</t>
  </si>
  <si>
    <t>Subdirección de Internacionalización</t>
  </si>
  <si>
    <t>Abrir nuevos mercados/segmentos comerciales para al menos 100 empresas, mipymes y/o emprendimientos con potencial exportador y atracción de eventos, que permita la reactivación económica local</t>
  </si>
  <si>
    <t xml:space="preserve">Empresas beneficiadas  </t>
  </si>
  <si>
    <t xml:space="preserve">Apoyar empresas para su vinculación a mercados internacionales y a la gestion exportadora.
</t>
  </si>
  <si>
    <t>Contratar la prestacion de servicios de un profesional con experiencia en analizar los datos que permitan definir el direccionamiento de las extrategias en comercio exterior</t>
  </si>
  <si>
    <t>Apoyo a los programas/proyectos de la Subdirección de Internacionalización, mediante actividades que propendan por  la vinculación de empresas a mercados internacionales y a la gestion exportadora</t>
  </si>
  <si>
    <t>Apoyar el procesamiento y análisis, de información relacionada con el comercio exterior, permitiendo la identificación de los potenciales sectores a apoyar en los procesos de exportación.</t>
  </si>
  <si>
    <t>Posicionar a Bogotá como referente de Smart City, centro de innovación, cultura, inversión, negocios y eventos.</t>
  </si>
  <si>
    <t xml:space="preserve">Proyectos de alto impacto asistidos para el fortalecimiento de cadenas productivas  </t>
  </si>
  <si>
    <t xml:space="preserve">Promover alianzas interinstitucionales para el posicionamiento de la ciudad y de su clima de inversión. </t>
  </si>
  <si>
    <t>Aunar esfuerzos entre actores públicos y privados para promover clima de inversión</t>
  </si>
  <si>
    <t xml:space="preserve"> identificar, fortalecer y mejorar la competitividad del clima de inversión</t>
  </si>
  <si>
    <t>Realizar acciones para identificar, fortalecer y mejorar la competitividad  y el clima de inversión</t>
  </si>
  <si>
    <t>Apoyo a los programas/proyectos de la Subdirección de Internacionalización, mediante actividades que propendan por  promover alianzas para el posicionamiento de la ciudad.</t>
  </si>
  <si>
    <t>Diseñar la  estrategia para la gestión de alianzas estratégicas que promuevan  la productividad, las alianzas y la competitividad de Bogotá-Región.</t>
  </si>
  <si>
    <t>Reactivar la productividad del sector privado, industrial y comercial, en nuevos rangos horarios y territoriales.</t>
  </si>
  <si>
    <t>Promover una Bogotá productiva 24 horas, 7 días a la semana, segura, incluyente y cuidadora, que procure generar empleo</t>
  </si>
  <si>
    <t xml:space="preserve">Documentos de planeación elaborados  </t>
  </si>
  <si>
    <t>Desarrollar e impulsar un programa para Bogotá productiva 24/7</t>
  </si>
  <si>
    <t>Apoyo en el desarrollo e impulso de un programa para Bogotá productiva 24/7</t>
  </si>
  <si>
    <t>gestion de alianzas publico privadas</t>
  </si>
  <si>
    <t xml:space="preserve">7906 - Generación de alternativas innovadoras para la consolidación de un escenario MICE y la promoción internacional de Bogotá       </t>
  </si>
  <si>
    <t>Desarrollar y/o participar en al menos 60 eventos dando la prioridad a estrategias presenciales y/o virtuales que promuevan el emprendimiento, la reinvención o generación de modelos de negocio, promueva la comercialización digital, el desarrollo de soluciones que permitan mitigar el impacto de crisis bajo modelos de monetización en redes y esquemas  de innovación, entre otros temas, contribuyendo a consolidar el ecosistema de emprendimiento e innovación de la ciudad, mediante instrumentos tales como Emprendetones, Mercadotones y Hackatones, enfocados principalmente en micro, pequeñas y medianas empresas, promoviendo el emprendimiento sostenible y amigable con los animales.</t>
  </si>
  <si>
    <t>Gestionar la participación de Bogotá en escenarios estratégicos con el fin de impulsar la dinamización de sectores económicos, la proyección internacional y la promoción de la ciudad como escenario MICE.</t>
  </si>
  <si>
    <t>Número de eventos  desarrollados con prioridad en prioridad a estrategias presenciales y/o virtuales</t>
  </si>
  <si>
    <t>Documentos de planeación elaborados</t>
  </si>
  <si>
    <t>Desarrollar documentos que identifiquen, diseñen y orienten estratégicamente el relacionamiento y la promoción internacional de la ciudad para consolidarse como escenario MICE</t>
  </si>
  <si>
    <t xml:space="preserve">Participar en eventos de ciudad, que permitan promover el crecimiento y desarrollo del tejido productivo bogotano, a través de la incorporación de elementos potenciadores en materia de competitividad y posicionamiento de la ciudad, en contextos locales, nacionales y/o internacionales. 
</t>
  </si>
  <si>
    <t>Contratar la prestacion de servicios de profesionales fitic</t>
  </si>
  <si>
    <t>12 meses</t>
  </si>
  <si>
    <t>6 meses</t>
  </si>
  <si>
    <t>Participacion inicial en contrato de construccion</t>
  </si>
  <si>
    <t>Alianzas Público Privadas</t>
  </si>
  <si>
    <t>contrato fiducia mercantil enmarcado en un patrimonio autonomo</t>
  </si>
  <si>
    <t>Contratar la prestacion de servicios de profesionales</t>
  </si>
  <si>
    <t>4 meses</t>
  </si>
  <si>
    <t>Hackathon</t>
  </si>
  <si>
    <t>Identificación de retos de ciudad a traves de procesos de innovación abierta</t>
  </si>
  <si>
    <t>Implementación de retos de ciudad a traves de procesos de innovación abierta</t>
  </si>
  <si>
    <t>Aunar esfuerzos administrativos, técnicos y financieros para el fomento, la apropiación y uso de la cultura en CTeI en  escenarios de participación ciudadana</t>
  </si>
  <si>
    <t>Aunar esfuerzos administrativos, técnicos y financieros para Identificación de retos de ciudad a traves de procesos de innovación abierta</t>
  </si>
  <si>
    <t>Encadenamientos productivos y mejoramiento de la productividad</t>
  </si>
  <si>
    <t>Incentivar los encadenamientos productivos para aumentar la competitividad de las empresas del Distrito</t>
  </si>
  <si>
    <t>desarrollar una estrategia que permita la productividad y competitividad de Bogotá en horarios no convencionales</t>
  </si>
  <si>
    <t>Realizar acciones para identificar, promover y brindar la condiciones que aporten a la competitividad  y productividad, al tiempo que activen la demanda de Bogotá en horarios no convencionales</t>
  </si>
  <si>
    <t>Licitación</t>
  </si>
  <si>
    <t>10 meses</t>
  </si>
  <si>
    <t>Contratar la prestacion de servicios de  profesionales</t>
  </si>
  <si>
    <t xml:space="preserve">Habilidades blandas para Innovar </t>
  </si>
  <si>
    <t>Subdirección de Ciencia, Tecnología e Innovación en Implementar una estrategia de inclusión digital</t>
  </si>
  <si>
    <t>alistamiento, cierre de brechas y conexión con mercados internacionales</t>
  </si>
  <si>
    <t>8 meses</t>
  </si>
  <si>
    <t xml:space="preserve">Contratar la prestacion de servicios de  profesionales con experiencia en la estructuración, diseño y ejecución de estrategias productivas de ciudad y APP </t>
  </si>
  <si>
    <t xml:space="preserve">Contratar la prestacion de servicios de  profesionales con experiencia en diseñar y dirigir la estrategia de alianzas para la apertura de nuevos mercados con potencial exportador  </t>
  </si>
  <si>
    <t>Aunar esfuerzos entre actores públicos y privados para promover clima de inversión y posicionamiento de ciudad</t>
  </si>
  <si>
    <t xml:space="preserve"> identificar, fortalecer y mejorar la competitividad del clima de inversión y posicionamiento de ciudad</t>
  </si>
  <si>
    <t>Realizar acciones para identificar, fortalecer y mejorar la competitividad  y el clima de inversión y posicionamiento de ciudad</t>
  </si>
  <si>
    <t>Aunar esfuerzos técnicos, administrativos y financieros para 
promover las capacidades de articulación y acuerdos de 
relacionamiento Academia-Empresa, con el fin de generar 
conexiones de valor en torno a proyectos I+D+i en el marco del 
aprovechamiento sostenible de negocios verdes.</t>
  </si>
  <si>
    <t xml:space="preserve">Aunar esfuerzos técnicos, administrativos y financieros para potenciar la competitividad de las empresas, a través de la apropiación del diseño y la tecnología como generadores de valor e innovación; para diferenciar, dinamizar y transformar los modelos de negocio de cara a la nueva normalidad. </t>
  </si>
  <si>
    <t xml:space="preserve">Aunar esfuerzos técnicos, administrativos y financieros con 
el fin de fortalecer la productividad y competitividad 
empresarial, orientada al proceso de reactivación 
económica de sectores de oportunidad, clúster, 
encadenamientos productivos definidos por la Secretaría 
Distrital de Desarrollo Económico, en particular intervención </t>
  </si>
  <si>
    <t>Aunar esfuerzos técnicos, administrativos y financieros para 
impulsar la internacionalización de la ciudad de Bogotá D.C., 
a través de acciones que fortalezcan y promuevan su tejido 
exportador de sectores estratégicos incluyendo 
aglomeraciones y/o clusters, así como su visibilidad y 
posicionamiento a través de la participación en eventos de 
escala internacional</t>
  </si>
  <si>
    <t xml:space="preserve">Contratar la prestacion de servicios de  profesionales con experiencia en el relacionamiento y la promoción internacional de la ciudad </t>
  </si>
  <si>
    <t>Apoyo a los programas/proyectos de la Subdirección de Internacionalización, mediante actividades que propendan por  el relacionamiento y la promoción internacional de la ciudad para consolidarse como escenario MICE</t>
  </si>
  <si>
    <t>Aceleración y recursos para innovar - (según propuesta SGR)</t>
  </si>
  <si>
    <t>Habilidades blandas para Innovar -  (según propuesta SGR)</t>
  </si>
  <si>
    <t>11 meses</t>
  </si>
  <si>
    <t>11.5 meses</t>
  </si>
  <si>
    <t>7 meses</t>
  </si>
  <si>
    <t>Adición y Prorroga</t>
  </si>
  <si>
    <t>Implementación de un sistema de información para la identificación de brechas del mercado laboral en Bogotá</t>
  </si>
  <si>
    <t xml:space="preserve">Sub Dirección de Empleo y Formacion </t>
  </si>
  <si>
    <t>Desarrollar un sistema de información para identificar las brechas del mercado laboral que permita identificar las industrias generadoras de empleo y los sectores de oportunidad</t>
  </si>
  <si>
    <t>Desarrollar un 15% sistema de información para identificar las brechas del mercado laboral que permita identificar las industrias generadoras de empleo y los sectores de oportunidad</t>
  </si>
  <si>
    <t>Darle continuidad al desarrollo del sistema de información para identificar las brechas del mercado laboral que permita identificar las industrias generadoras de empleo y los sectores de oportunidad</t>
  </si>
  <si>
    <t xml:space="preserve">Articulación con actores del ecosistema para la generación de insumos que alimenten la información del sistema y que permitan análisis mas robustos frente al objeto. 
Desarrollos tecnológicos que permitan fortalecer los servicios que presta el sistema de información. 
Generación de estadísticas, estudios y modelos que den cuenta de la brechas de capital humano de humano en Bogotá al igual que la identificación de industrias generadoras de empleo. 
</t>
  </si>
  <si>
    <t xml:space="preserve">Fortalecer y alimentar el sistema de información para la identificación de brechas de capital humano en términos de pertinencia calidad y cantidad, al igual, la identificación  de industrias generadoras de empleo y sectores de oportunidad. 
</t>
  </si>
  <si>
    <t xml:space="preserve">Prestar servicios profesionales en Subdirección de Empleo y Formación para movilizar y acompañar las iniciativas y procesos que impliquen analítica de datos, modelamiento de la información y diseño de mecanismos de gestión de información </t>
  </si>
  <si>
    <t>Contratación / Licitación</t>
  </si>
  <si>
    <t>CPS - Directo</t>
  </si>
  <si>
    <t>Mejorar el acceso a oportunidades de empleo pertinente en Bogotá, principalmente en mujeres y jóvenes.</t>
  </si>
  <si>
    <t xml:space="preserve">Sub Dirección de Empleo y Formación </t>
  </si>
  <si>
    <t>Promover la generación de empleo para al menos 80.000 personas, con enfoque de género, territorial, diferencial: mujeres cabeza de hogar, jovenes especialmente en primer empleo, jóvenes NINI en los que se incluyen jóvenes en acción, personas con discapacidad, víctimas del conflicto, grupo étnico y/o teniendo en cuenta acciones afirmativas</t>
  </si>
  <si>
    <t>Formar al menos 15.578 personas en las nuevas competencias, bilinguismo y/o habilidades para el trabajo con especial énfasis en sectores afectados por la emergencia, mujeres y jóvenes, atendiendo un efoque de género, diferencial, territorial, de cultura ciudadana y/o de participación, teniendo en cuenta acciones afirmativas.  Al menos El 20% deberá ser mujeres y el 10% jóvenes</t>
  </si>
  <si>
    <t>Fortalecimiento del crecimiento empresarial en los emprendedores y las mipymes de Bogotá</t>
  </si>
  <si>
    <t xml:space="preserve">Sub Dirección de Financiamiento e Inclusión Financiera    </t>
  </si>
  <si>
    <t>Desarrollar habilidades financieras y herramientas digitales para mejoras de procesos y comercio electrónico a al menos 17.098 empresarios y emprendedores, micro y pequeñas empresas, negocios, pequeños comercios y/o unidades productivas aglomeradas y/o emprendimientos por subsistencia formales e informales con especial énfasis en sectores afectados por la emergencia, mujeres y jóvenes,plazas de mercado distritales, atendiendo un enfoque de género, diferencial, territorial, de cultura ciudadana y de participación, teniendo en cuenta acciones afirmativas. Con un mínimo del 20% de la oferta será destinada a jóvenes</t>
  </si>
  <si>
    <t xml:space="preserve">Sub Dirección de Emprendimiento y Negocios  </t>
  </si>
  <si>
    <t xml:space="preserve">Sub Dirección de Financiamiento e Inclusión Financiera  </t>
  </si>
  <si>
    <t> Diseñar y poner en marcha uno o varios vehículos financieros para fondear al menos 22.264 unidades de MIPYIMES, negocios, emprendimientos, pequeños comercios, unidades productivas aglomeradas y/o emprendimientos por subsistencia, formales e informales, que permitan su liquidez y la conservación de los empleos o que ayude a crecer y consolidar sus negocios, disminuyendo la exposición a la tasa de mortalidad empresarial en el marco de la reactivación económica de la ciudad. Como mínimo, un 20% de la oferta será destinada a jóvenes</t>
  </si>
  <si>
    <t>Fortalecer El Entorno Económico De Los Emprendimientos De Alto Impacto y Las Mipymes, Frente a la Emergencia Sanitaria En Bogotá</t>
  </si>
  <si>
    <t xml:space="preserve">Sub Dirección de Financiamiento e Inclusión Financiera </t>
  </si>
  <si>
    <t>Diseño, puesta en marcha y fondeo de un vehículo de propósito especial (SPV) para capital semilla, consolidación y crecimiento de emprendimientos de alto impacto, con recurso propios y/o del sector privado, otros gobiernos, cooperación, entre otros</t>
  </si>
  <si>
    <t xml:space="preserve">Brindar acceso a mecanismos de financiación a 900 emprendimientos de estilo de vida, de alto impacto, independientes, MIPYMES acompañadas en programas de apropiación y fortalecimiento de nuevas tecnologías y empresas medianas en programas de sofisticación e innovación. Como mínimo, un 20% de la oferta será destinada a jóvenes </t>
  </si>
  <si>
    <t>Sudirección de Emprendimiento y Negocios</t>
  </si>
  <si>
    <t>Fortalecer al menos seis (6) zonas de aglomeraciones productivas en articulación con las entidades competentes (tales como seguridad y movilidad, entre otras), en temas de oportunidad para ciudad donde tengamos ventajas comparativa y competitivas, tales como: industrias creativas y culturales, bioeconomía, tecnología y servicios y economía circular como trasversal, entre otros</t>
  </si>
  <si>
    <t xml:space="preserve">Sub Dirección de Intermediación, Formalización y Regulación Empresarial </t>
  </si>
  <si>
    <t>Actualizar la Política Pública de Desarrrollo Económico, ante la nueva situación económica y social de la ciudad, inlcuyendo emprendimiento, tecnologia e innovación como pilar de desarrollo</t>
  </si>
  <si>
    <t>Fortalecimiento en emprendimiento y desarrollo empresarial, para aumentar la capacidad productiva y económica de Bogotá</t>
  </si>
  <si>
    <t>Sub Dirección  de Emprendimiento y Negocios</t>
  </si>
  <si>
    <t>Desarrollar y/o participar en al menos 3 eventos dando la prioridad a estrategias prescenciales y/o virtuales que promuevan el emprendimiento, la reinvencion o generacion de modelos de negocio, promueva la comercialización digital, el desarrollo de soluciones que permitan mitigar el impacto de crisis bajo modelos de monetizacion en redes y esquemas  de innovación, entre otros temas, contribuyendo a consolidar el ecosistema de emprendimiento e innovación de la ciudad, mediante instrumentos tales como Emprendetones, Mercadotones y Hackatones, enfocados principalmente en micro, pequeñas y medianas empresas, promoviendo el emprendimiento sostenible y amigable con los animales</t>
  </si>
  <si>
    <t xml:space="preserve">Sub Dirección de Intermediacion Formalización y Regulacion Empresarial </t>
  </si>
  <si>
    <t>Fortalecer Invest in Bogotá, como agencia de inversión y emprendimiento, para que se haga cargo de: a) la articulación y consolidación de ecosistema emprendedor de la Bogotá Región; b) la creación de una plataforma electrónica de emprendimientos (ie pipe-line) para inversión de etapa temprana (ie seed and venture capital); y c) la consolidación de un espacio de innovación abierta para la solución de retos de ciudad en alianza con las universidades (públicas y privadas) de Bogotá</t>
  </si>
  <si>
    <t>Crear un directorio digital de MIPYMES abierto a la ciudadanía, que contenga la información necesaria para visibilizar y fomentar el comercio de los productos y servicios que estas ofrecen  (datos de contacto, ubicación, descripción del producto y/o fotografías, etc). A través de canales de información y páginas web institucionales que permita hacer nuevos registros y actualización constante de información.</t>
  </si>
  <si>
    <t>Desarrollar 9.851 en habilidades financieras a  empresarios de unidades de micro, pequeña o mediana empresa, negocios, pequeños comercios, unidades productivas aglomeradas y/o emprendimientos por subsistencia</t>
  </si>
  <si>
    <t xml:space="preserve">Desarrollar en 7.247 beneficiarios herramientas y habilidades de fortalecimiento principalmente en temas digitales, entre emprendedores, empresarios y/o unidades productivas de micro, pequeña o mediana empresa, negocios, pequeños comercios, unidades productivas aglomeradas y/o emprendimientos por subsistencia, a través de estrategias, programas, proyectos y acciones, con especial énfasis en sectores afectados por la emergencia, mujeres y jóvenes, con enfoque y acciones afirmativas, durante la ejecución del proyecto.        </t>
  </si>
  <si>
    <t>Poner en marcha al menos un vehículo financiero</t>
  </si>
  <si>
    <t>Apoyar financieramente a unidades de micro, pequeña o mediana empresa, negocios, pequeños comercios, unidades productivas aglomeradas y/o emprendimientos por subsistencia, que permitan su liquidez y la conservación de los empleos o que ayude a crecer y consolidar sus negocios, disminuyendo la exposición a la tasa de mortalidad empresarial en el marco de la reactivación económica de la ciudad</t>
  </si>
  <si>
    <t>Poner en marcha un vehiculo de proposito especial (SPV) </t>
  </si>
  <si>
    <t>Apoyar financieramente a  emprendimientos y a unidades productivas con capital semilla y para la consolidación y crecimiento.</t>
  </si>
  <si>
    <t>Fortalecer a  emprendedores, empresarios y/o unidades productivas, beneficiarios del vehículo de propósito especial (SPV), en herramientas y temas empresariales (Subdirección de Emprendimiento)</t>
  </si>
  <si>
    <t>Brindar acceso a mecanismos de financiación a  emprendimientos de estilo de vida, de alto impacto, independientes,  MIPYMES acompañadas en programas de apropiación y fortalecimiento de nuevas tecnologías y empresas medianas en programas de sofisticación e innovación.</t>
  </si>
  <si>
    <t xml:space="preserve">Fortalecer a beneficiarios en herramientas y temas empresariales, entre emprendimientos de oportunidad y de alto impacto, empresas y/o unidades productivas de micro, pequeña o mediana empresa, negocios y pequeños comercios, de las zonas de aglomeraciones productivas priorizados por la SDDE,  a través de procesos de formación, fortalecimiento, asistencia técnica y servicios empresariales integrales a la medida de las necesidades.                </t>
  </si>
  <si>
    <t>Actualizar un de la Política Pública del Sector Desarrollo Económico de Bogotá</t>
  </si>
  <si>
    <t>Implementar un  del sistema de mejora regulatoria económica distrital </t>
  </si>
  <si>
    <t>Implementar un  de la herramienta virtual que facilite los procesos de información hacia la formalización empresarial</t>
  </si>
  <si>
    <t>Adicion al prigrama Ruta E</t>
  </si>
  <si>
    <t>Apoyar  unidades productivas en sus diferentes etapas de formalización</t>
  </si>
  <si>
    <t>Desarrollar al menos  eventos dando prioridad a estrategias presenciales y/o virtuales que promuevan el emprendimiento, la reinvención o generación de modelos de negocio, y el desarrollo de soluciones que permitan mitigar el impacto económico de la emergencia sanitaria. </t>
  </si>
  <si>
    <t>Desarrollar al menos  eventos presenciales o virtuales que promuevan el desarrollo comercial de las Unidades Productivas y  MiPymes</t>
  </si>
  <si>
    <t>Articular un Programa y/o proyecto con Invest in Bogotá para: a) la articulación y consolidación del ecosistema b)la creación de una plataforma electrónica de emprendimientos para inversión de etapa temprana y c) la consolidación de un espacio de innovación abierta para la solución de retos de ciudad en alianza con las universidades (públicas y privadas de Bogotá; utilizando recursos propios de cada entidad y del sector privado</t>
  </si>
  <si>
    <t>Crear un 35% directorio digital de MIPYMES abierto a la ciudadanía que contenga la información necesaria para visibilizar y fomentar el comercio de los productos y servicios que estas ofrecen  (datos de contacto, ubicación, descripción del producto y/o fotografías, etc). A través de canales de información y páginas web institucionales que permita hacer nuevos registros y actualización constante de información.</t>
  </si>
  <si>
    <t>Ejecutar el 47% del plan anual de actualización del  directorio digital de MIPYMES</t>
  </si>
  <si>
    <t>Continuar el programa de TEF (talleres de educación financiera) con el grupo interno de trabajo de la SFIF. Direccionar a la población a los cursos en educación financiera de la CCB, estructuración y desarrollo de nuevos convenios.</t>
  </si>
  <si>
    <t xml:space="preserve">CPS relacionadas con el apoyo </t>
  </si>
  <si>
    <t>Aunar esfuerzos para ofrecer cursos de educación financiera en las distintas poblaciones vulnerables y de unidades productivas de Bogotá.</t>
  </si>
  <si>
    <t>Convenio Creo en mí</t>
  </si>
  <si>
    <t>Proyecto para el desarrollo de habilidades y el fortalecimiento de habilidades de mujeres emprendedoras.</t>
  </si>
  <si>
    <t>Convenio de Cooperación</t>
  </si>
  <si>
    <t>Suscribir un contrato para la ejecución de un proyecto dirigido a las poblaciones vulnerables del Distrito</t>
  </si>
  <si>
    <t>Apoyar el desarrollo de estrategias de creación y fortalecimiento de negocios de emprendimientos y mipymes del Distrito</t>
  </si>
  <si>
    <t>Licitación pública</t>
  </si>
  <si>
    <t>9 meses</t>
  </si>
  <si>
    <t>APP CREDIT</t>
  </si>
  <si>
    <t>Brindar herramientas para el fortalecimiento financiero de emprendimientos, mipymes y/o unidades productivas, lideradas por jovenes y mujeres, a través de soluciones tecnológicas que faciliten la puesta en marcha y consolidadción de las mismas</t>
  </si>
  <si>
    <t>Grupos de ahorro local</t>
  </si>
  <si>
    <t>Aunar esfuerzos Aunar esfuerzos técnicos, administrativos y económicos entre la Secretaría Distrital de Desarrollo Económico (SDDE) y un asociado para fortalecer la capacidad organizativa y financiera de emprendimientos y unidades productivas informales, lideradas por personas jóvenes en la ciudad de Bogotá, a través de la promoción e implementación de nuevos sistemas colectivos de autogestión para la auto financiación.</t>
  </si>
  <si>
    <t>Convenio de asociación</t>
  </si>
  <si>
    <t>1.Continuidad de proyectos creados en años anteriores.
2. Versión 2.0 de rescate social</t>
  </si>
  <si>
    <t>Adición Rescate Social Mujeres</t>
  </si>
  <si>
    <t>5 meses</t>
  </si>
  <si>
    <t>Cumbre de Emprendimiento</t>
  </si>
  <si>
    <t>Gran Evento de Ciudad</t>
  </si>
  <si>
    <t>Licitación Pública/Convenio Interadministrarivo</t>
  </si>
  <si>
    <t xml:space="preserve">Suscribir un contrato para el desarrollo de habilidades digitales orientadas a la creación de contenidos audiovisuales para los negocios y los emprendimientos.   </t>
  </si>
  <si>
    <t>Prestar servicios para el fortalecimiento de las habilidades digitales de los emprendimientos del Distrito, a través de la creación de contenidos digitales y audiovisuales para sus negocios</t>
  </si>
  <si>
    <t>Contratación directa</t>
  </si>
  <si>
    <t>Contratación de CPS</t>
  </si>
  <si>
    <t>Identificar las necesidades de formación para las iniciativas emprendedoras y de negocios que respondan a las necesidades del sector productivo y apoyar la formulación, la continuidad y el  seguimiento de nuevos proyectos y gestión en curso.</t>
  </si>
  <si>
    <t>Prestar servicios a la Subdirección de Emprendimiento y Negocios para apoyar la formulación, puesta en marcha y seguimiento a la ejecución de los programas encaminados a fortalecer el entorno empresarial.</t>
  </si>
  <si>
    <t>CPS relacionadas con el apoyo para poner en marcha el vehículo financiero</t>
  </si>
  <si>
    <t>Suscribir convenios interadministrativos y de asociación para cumplir con la meta.</t>
  </si>
  <si>
    <t xml:space="preserve">Suscribir convenio interadministrativo con Bancoldex en el mes de julio por $15,000 millones de pesos.
Suscribir convenio interadministrativo con FNG por $3,000 millones de pesos
Suscribir convenio de asociación por $550 millones de pesos
Contratar cps por $1,567,2 mil millones de pesos, incluida la tropa económica
</t>
  </si>
  <si>
    <t xml:space="preserve">Apoyar financieramente a las mipymes de Bogotá con créditos a través de Bancoldex.
</t>
  </si>
  <si>
    <t>Convenio interadministrativo</t>
  </si>
  <si>
    <t>Rescate Social (OEI)</t>
  </si>
  <si>
    <t>Adición del 30% para darle continuidad al programa</t>
  </si>
  <si>
    <t>Convenio de cooperación</t>
  </si>
  <si>
    <t>Creo en mi</t>
  </si>
  <si>
    <t>Poblaciones</t>
  </si>
  <si>
    <t>Agata</t>
  </si>
  <si>
    <t xml:space="preserve">Adición 50% </t>
  </si>
  <si>
    <t>Adición para generar un mayor periodo y posibilidad de desembolsos con las entidades financieras aliadas</t>
  </si>
  <si>
    <t>Contrato interadministrativo</t>
  </si>
  <si>
    <t>Proceso de selección de fiduciarias para tener concepto jurídico y operativo respecto de la viabilidad jurídica y operativa para poner en marcha el spv</t>
  </si>
  <si>
    <t xml:space="preserve">Preparar y ejecutar proceso de convocatoria de fiduciarias. </t>
  </si>
  <si>
    <t xml:space="preserve">Contratar los servicios profesionales de una fiduciaria para obtener los términos de referencia: administrativos, operativos, jurídicos y financieros para crear y operar un spv </t>
  </si>
  <si>
    <t>Licitación pública o concurso de méritos</t>
  </si>
  <si>
    <t>Depende del avance para determinar la viabilidad jurídica, operativa, administrativa y financiera del spv.</t>
  </si>
  <si>
    <t>Fortalecer a los emprendedores beneficiarios del SPV.</t>
  </si>
  <si>
    <t>CPS para apoyo a la Subdireccion</t>
  </si>
  <si>
    <t>Identificar las necesidades de formación para los emprendedores beneficiarios del vehículo de propósito especial (SPV) .</t>
  </si>
  <si>
    <t>CPS-directo</t>
  </si>
  <si>
    <t>Suscribir convenio interadministrativo con Bancóldex con un componente de educación en la definición e implementación de procesos de innovación y un componente de crédito para las unidades productivas que tomen el curso e implementen algún proceso de innovación.
Suscribir convenio interadministrativo con las Secretarías de Movilidad y Ambiente, con el fin de propiciar la renovación de vehículos de carga con nuevas tecnólogias
Suscribir cps de apoyo en la implementación de la estrategia y para el cumplimiento de la meta.</t>
  </si>
  <si>
    <t>Contratación CPS de apoyo</t>
  </si>
  <si>
    <t xml:space="preserve">Suscribir convenio con Bancóldex por 2,000 millones, determinando muy bien el alcance de las empresas beneficiarias para que cumplan la magnitud de la meta.
Desarrollar y participar en el fondo o convenio interadministrativo con las Secretarías de Movilidad y Ambiente, con el fin de propiciar la renovación de vehículos de carga con nuevas tecnólogias con $1,000 millones de pesos.  </t>
  </si>
  <si>
    <t>En el convenio con Bancóldex Innovación: 500 beneficiarios dependiendo de lo que se defina como CTI. Aunar esfuerzos administrativos, financieros, técnicos y operativos para incorporar la cultura de la innovación en las empresas acompañado de una línea de crédito para las empresas participantes del componente educativo y a través de la financiación puedan ejecutar procesos de innovación en sus empresas
Con el Fondo de renovación vehicular o convenio  con las Secretarías de Movilidad y Ambiente: 400 beneficiarios. Aunar esfuerzos admuinistrativos y financieros entre la SDDE, la Secretaría de ambiente y la secretaría de movilidad para ofrecer acceso a mecanismos de financiación para las unidades productivas que renueven los vehículos de transporte con más de 20 años de uso, por vehículos con tecnologías limpias.</t>
  </si>
  <si>
    <t>Convenios interadministrativos y cps</t>
  </si>
  <si>
    <t xml:space="preserve">6 meses </t>
  </si>
  <si>
    <t>CPS para apoyo a otras dependencias (Dirección, Poblaciones)</t>
  </si>
  <si>
    <t>Prestar servicios a la Subdirección de Emprendimiento y Negocios para apoyar programas asociados al desarrollo de cadenas productivas y estrategias de crecimiento empresarial de emprendedores y mipymes de Bogotá</t>
  </si>
  <si>
    <t xml:space="preserve">Desarrollar programas y componentes de fortalecimiento y crecimiento de emprendedores y mipymes del Distrito </t>
  </si>
  <si>
    <t>Desarrollar un programa para el fortalecimiento técnico, comercial y la mentalidad del ecosistema de emprendimiento e innovación del distrito y la promoción de las conexiones comerciales de los negocios de la ciudad, en el marco del programa Smartfilms</t>
  </si>
  <si>
    <t>Desarrollar un proyecto para el desarrollo y mejoramiento tecnológico de productos de emprendimientos y mipymes de Bogotá</t>
  </si>
  <si>
    <t>Cumplimiento en la actulizacion de la politica publica, fomentar la formalizacion del tejido empresarial del Distrito capital</t>
  </si>
  <si>
    <t>Prestar servicios a la Subdirección deIntermediacion, Formalizacion y Rugalacion Empresarial para apoyar la actulizacion de la politica publica</t>
  </si>
  <si>
    <t>Prestar servicios a la Subdirección deIntermediacion, Formalizacion y Rugalacion Empresarial para apoyar los mecanismo de la mejora regulatoria</t>
  </si>
  <si>
    <t>Prestar servicios a la Subdirección deIntermediacion, Formalizacion y Rugalacion Empresarial para apoyar la implementacion de la herramienta virtual que falicite la formalizacion</t>
  </si>
  <si>
    <t>Adicion a Contrato</t>
  </si>
  <si>
    <t>Prestar servicios a la Subdirección deIntermediacion, Formalizacion y Rugalacion Empresarial para apoyar la formalizacion en el Distrito capital</t>
  </si>
  <si>
    <t>Adicion Contrato</t>
  </si>
  <si>
    <t>Desarrollar espacios de conexión comercial para emprendimientos y negocios del Distrito</t>
  </si>
  <si>
    <t>Desarrollar un programa para el fortalecimiento técnico, comercial y la mentalidad de emprendimientos de las poblaciones vulnerables y priorizadas del Distrito</t>
  </si>
  <si>
    <t>Desarrollar un programa para el fortalecimiento técnico, comercial y la mentalidad del ecosistema de emprendimiento e innovación del distrito y la promoción de las conexiones comerciales de los negocios de la ciudad</t>
  </si>
  <si>
    <t xml:space="preserve">CPS para apoyo a la Subdirección </t>
  </si>
  <si>
    <t>Prestar servicios a la Subdirección de Emprendimiento y Negocios para apoyar los programas de fortalecimiento comercial de los emprendedores y negocios del Distrito</t>
  </si>
  <si>
    <t>Participar en eventos que intermediacion y formalizacion en pro de la mejoras de las unidads productivas</t>
  </si>
  <si>
    <t>Prestar servicios a la Subdirección deIntermediacion, Formalizacion y Rugalacion Empresarial para apoyar los difrenetes eventos que fomente la Intermdiacion, Formalizcion y Regulacion Empresarial de las unidades producticas participantes</t>
  </si>
  <si>
    <t>CPS para apoyo a la Subdirección 
Recursos para la realización de un evento de conexiones del ecosistema: Cumbre de Emprendimiento</t>
  </si>
  <si>
    <t>Fortalecer el ecosistema de emprendimiento (mapeo, fortalecimiento de entidades)</t>
  </si>
  <si>
    <t>Prestar servicios a la Subdirección de Emprendimiento y Negocios, para apoyar el fortalecimiento de las conexiones entre las entidades del ecosistema de emprendimiento e innovación del Distrito</t>
  </si>
  <si>
    <t>Apoyar la realización de la Cumbre de Emprendimiento</t>
  </si>
  <si>
    <t xml:space="preserve">Aunar esfuerzos técnicos, financieros y administrativos para la realización de un escenario de fortalecimiento empresarial y de fortalecimiento de conexiones con el ecosistema. </t>
  </si>
  <si>
    <t>Terminar de jecutar el directorio y empezar a realizar los seguimientos para su debida actualizacion</t>
  </si>
  <si>
    <t>Prestar servicios a la Subdirección deIntermediacion, Formalizacion y Rugalacion Empresarial para apoyar con la culminacion del directorio digital</t>
  </si>
  <si>
    <t>Prestar servicios a la Subdirección deIntermediacion, Formalizacion y Rugalacion Empresarial para apoyar  la actulizacion periodica del directorio digital</t>
  </si>
  <si>
    <t xml:space="preserve">Incrementar la capacidad administrativa y logística   Institucional en el apoyo transversal de la SDDE </t>
  </si>
  <si>
    <t xml:space="preserve">DIRECTOR (A) DE GESTION CORPORATIVA </t>
  </si>
  <si>
    <t>Elevar el nivel de efectivoidad en la gestion publica del sector, en el marco de MIPG al menos en 86%</t>
  </si>
  <si>
    <t xml:space="preserve">Elevar el nivel de efectividad en la gestión pública del sector, en el marco de MIPG al menos el 86% </t>
  </si>
  <si>
    <t>Meta proyecto 1: Asesorar jurídica y técnicamente los 13 proyectos de inversión ejecutados por la SDDE</t>
  </si>
  <si>
    <t>DARLE APOYO TRANSVERSAR A LOS TEMAS ADMINISTRATIVOS Y DE FUNCIONAMIENTOS A LAS DIFERENTES AREAS DE APOYO DE LA ENTIDAD COMO SON DESPACHO, SUBSECRETARIA Y POBLACIONES, CONTROL DISCIPLINARIO, CONTROL INTERNO, OAJ,SAF,SIS,COMUNICACIONES Y DEMAS ASCRITA A LA DGC.</t>
  </si>
  <si>
    <t>Dar apoyo en temas de contratación a toda la SDDE para contratos, contratos interadministrativos, convenios, convenios interadministrativos y todos aquellos procesos contractuales que celebre la entidad.</t>
  </si>
  <si>
    <t>Prestar servicios profesionales en la Oficina Asesora Jurídica para brindar apoyo en el cumplimiento de las funciones de la dependencia, especialmente en el seguimiento y consolidación de respuestas a entes de Control, así como en los planes de mejoramiento de la Oficina.</t>
  </si>
  <si>
    <t>Prestar servicios profesionales brindando apoyo a la Oficina Asesora Jurídica en aspectos relacionados con gestión jurídica especialmente, actividades de control de legalidad de actos administrativos y comentarios a proyectos normativos del Concejo de Bogotá y Congreso de la República, apoyar en el manejo de la plataforma Legalbog y en la gestión contractual a cargo de la Oficina.</t>
  </si>
  <si>
    <t>PrPrestar los servicios profesionales para ejercer la defensa judicial de los procesos judiciales designados por la Secretaría Distrital de Desarrollo Económico, incluyendo la contestación y/o representación de la entidad en las acciones de tutela que le sean designadas</t>
  </si>
  <si>
    <t>Prestar servicios profesionales brindando apoyo a la Oficina Asesora Jurídica en materia contractual, así como brindar apoyo jurídico en las actividades y actos inherentes de las funciones de la Dependencia.</t>
  </si>
  <si>
    <t>Prestar los servicios profesionales para ejercer la defensa judicial y extrajudicial de la Secretaría Distrital de Desarrollo Económico en aquellos procesos que cursan a favor o en contra de la Entidad.</t>
  </si>
  <si>
    <t>Brindar apoyo especializado a la Oficina Asesora Jurídica en las actividades y actos inherentes al desarrollo y ejecución de los proyectos de la entidad y en temas de alta complejidad, especialmente en la proyección, revisión, seguimiento y acompañamiento en cada una de las etapas de los procesos de contratación.</t>
  </si>
  <si>
    <t>Prestar los servicios profesionales como Abogado para apoyar la Oficina Asesora Jurídica en el análisis revisión, trámite, suscripción y acompañamiento en cada una de las etapas de los procesos de contratación, así como brindar apoyo jurídico en las actividades y actos inherentes al desarrollo y ejecución de los proyectos de la entidad.</t>
  </si>
  <si>
    <t>Prestar los servicios profesionales para ejercer la defensa judicial de los procesos designados por la Secretaría Distrital de Desarrollo Económico, así como en la proyección de respuestas a requerimientos de los diferentes entes de Control y/o ciudadanía en general.</t>
  </si>
  <si>
    <t>Prestar servicios profesionales brindando apoyo a la Oficina Asesora Jurídica en el cumplimiento de las funciones de la dependencia especialmente en los procesos de auditoría, formulación, implementación, seguimiento de los planes de mejoramiento y demás temas administrativos que se le asignen.</t>
  </si>
  <si>
    <t>Prestar servicios profesionales para apoyar a la Oficina Asesora Jurídica en el análisis, revisión, trámite, estructuración, suscripción y acompañamiento en cada una de las etapas de los procesos de contratación, así como brindar soporte jurídico en las diligencias y actos inherentes al desarrollo y ejecución de los planes y metas de la entidad.</t>
  </si>
  <si>
    <t>Prestar servicios de apoyo a la gestión a la Secretaría Distrital de Desarrollo Económico, especialmente en actividades operativas y asistenciales y actividades de la Gestión Documental de los procesos de selección contractual que se adelante por parte de la Oficina Asesora Jurídica.</t>
  </si>
  <si>
    <t>Prestar servicios profesionales a la Oficina Asesora Jurídica para apoyar la revisión, seguimiento y análisis de asuntos relacionados con la gestión jurídica de la Entidad, así como la representación judicial y extrajudicial de procesos de alto impacto en los cuales la entidad sea parte.</t>
  </si>
  <si>
    <t>Prestar servicios profesionales brindando apoyo a la Oficina Asesora Jurídica en aspectos relacionados con la gestión jurídica y contractual de las actividades propias de la entidad.</t>
  </si>
  <si>
    <t>Prestar los servicios profesionales para ejercer la defensa judicial de los procesos judiciales designados por la Secretaría Distrital de Desarrollo Económico, así como el apoyo en la proyección de documentos que deba expedir la Entidad</t>
  </si>
  <si>
    <t>Meta proyecto 2: Mantener en funcionamiento el 100% de la infraestructura tecnológica</t>
  </si>
  <si>
    <t xml:space="preserve">LOGRAR EL FUNCINAMIENTO CORRECTO DE LA INFRAESTRUCTURA TECNOLOGICA DE LA ENTIDAD </t>
  </si>
  <si>
    <t>MANTENIMIENTO DE COPMPUTADORES 2022</t>
  </si>
  <si>
    <t>Selección Abreviada - Subasta inversa</t>
  </si>
  <si>
    <t>Adquirir licencias Adobe para la SDDE</t>
  </si>
  <si>
    <t>Mínima cuantía</t>
  </si>
  <si>
    <t>3 meses</t>
  </si>
  <si>
    <t>MANTENIMIENTO SOFWARE GESTION DOCUEMENTAL</t>
  </si>
  <si>
    <t>MANTENIMIENTO GOBIERNO DIGITAL</t>
  </si>
  <si>
    <t>Concurso de méritos con precalificación</t>
  </si>
  <si>
    <t>LICENCIAS UTM</t>
  </si>
  <si>
    <t>Meta proyecto 3: Renovar el 50% de la infraestructura tecnológica existente</t>
  </si>
  <si>
    <t xml:space="preserve">ADQUICISION DE EQUIPOS TECNOLOGICOS DE LA ENTIDAD </t>
  </si>
  <si>
    <t>Adquirir equipos de cómputo, impresoras, escáner, etc para la SDDE</t>
  </si>
  <si>
    <t xml:space="preserve">ACUERDO MARCO </t>
  </si>
  <si>
    <t>Meta proyecto 4: Mantener actualizado 100%  sistemas de información de PQR y el link de transparencia</t>
  </si>
  <si>
    <t>ATENDER A LOS CIUDADANOS Y REQUERIMINETOS QUE LLEGUEN A LA ENTIDAD</t>
  </si>
  <si>
    <t>Brindar apoyo profesional en el fortalecimiento del proceso “Atención al ciudadano” a cargo de la Dirección de Gestión Corporativa de la Secretaría Distrital de Desarrollo Económico</t>
  </si>
  <si>
    <t>Mantener y realizar el seguimiento al 100% de las actividades proyectadas en el Plan Institucional de Archivos PINAR.</t>
  </si>
  <si>
    <t>DAR APOYO EN LOS TEMAS DE GESTION DOCUEMENTAL Y ARCHIVO DE LA ENTIDAD.</t>
  </si>
  <si>
    <t>Prestar los servicios de apoyo a la gestión para  el desarrollo de las actividades relacionadas con la digitalización, foliación y  traslados de los documentos de la Secretaría Distrital de Desarrollo Económico relacionados al desarrollo, ejecución y cumplimiento de los planes y programas asociados al subsistema de gestión documental</t>
  </si>
  <si>
    <t>Prestar los servicios profesionales para dar apoyo en los temas relacionados a los procesos que se deriven de la ejecución del Programa de Gestión Documental de la Secretaría Distrital de Desarrollo Económico”. cumpliendo con los criterios establecidos por el AGN y el archivo de Bogotá y las demás políticas vigentes en la materia”.</t>
  </si>
  <si>
    <t>Prestar los servicios de profesionales de apoyo a la Secretaría Distrital de Desarrollo Económico en temas relacionados al desarrollo, ejecución y cumplimiento de los planes y programas asociados al subsistema de gestión documental”.</t>
  </si>
  <si>
    <t>Prestar los servicios de apoyo a la gestión a la Secretaría Distrital de Desarrollo Económico para el desarrollo, ejecución y cumplimiento de los planes y programas asociados al subsistema de gestión documental.</t>
  </si>
  <si>
    <t>Prestar los servicios Tecnológicos a la Secretaría Distrital de Desarrollo Económico para el desarrollo, ejecución y cumplimiento de los planes y programas asociados al subsistema de gestión documental</t>
  </si>
  <si>
    <t>Prestar los servicios profesionales en la elaboración de las Tablas de valoración Documental de la Secretaria Distrital de Desarrollo Económico, cumpliendo con los criterios establecidos por el AGN y el archivo de Bogotá y las demás políticas vigentes en la materia”.</t>
  </si>
  <si>
    <t>Prestar los servicios de apoyo a la SDDE, en las actividades de Clasificación, Organización, Ordenación y descripción física y magnética de los archivos que se encuentran en custodia del Archivo Central de la Entidad</t>
  </si>
  <si>
    <t xml:space="preserve">Mantener en operación los 9 sistemas de información PERNO, SISCO, CORDIS, LIMAY, SAI, SAE, SUIM, ALFRESCO y APP para móviles 
</t>
  </si>
  <si>
    <t>DAR APOYO EN LOS SISTEMAS DE LA ENTIDAD EN SUS SISTEMAS DE LA ENTIDAD.</t>
  </si>
  <si>
    <t>Prestar los servicios profesionales para apoyar a la Secretaría Distrital de Desarrollo Económico en la administración, mantenimiento, capacitación y soporte de los usuarios del módulo SISCO, bajo la coordinación de la Subdirección de  Informática y Sistemas.</t>
  </si>
  <si>
    <t>Prestar los servicios profesionales a la Secretaria Distrital de Desarrollo Económico, para dar soporte técnico especializado a los módulos de información SAI, SAE, Interfaz Contable, y asesorar nuevos desarrollos requeridos por la entidad</t>
  </si>
  <si>
    <t>Prestar servicios profesionales en el diseño, desarrollo, soporte técnico y funcional del Portal Mercados Campesinos. Así mismo, brindar apoyo en la administración de las bases de datos Oracle y plataforma Linux de la Secretaría Distrital de Desarrollo Económico</t>
  </si>
  <si>
    <t>Prestar los servicios profesionales a la Secretaria Distrital de Desarrollo Económico, para realizar el mantenimiento y soporte técnico a la página Web del Observatorio de Desarrollo Económico</t>
  </si>
  <si>
    <t>Prestar servicios profesionales, para la administración de las bases de datos Oracle de la entidad, así como la plataforma de alta disponibilidad Real Application Cluster (RAC), la plataforma de virtualización sobre Oracle VM y sistema operativo Linux de la Secretaría Distrital de Desarrollo Económico</t>
  </si>
  <si>
    <t>Prestar los servicios profesionales a la Secretaria Distrital de Desarrollo Económico, para garantizar el correcto funcionamiento de las comunicaciones del Datacenter y administración de los equipos de networking (Swuiches, Accespoint, Rourters, ETC).</t>
  </si>
  <si>
    <t>Prestar los servicios profesionales a la Secretaria Distrital de Desarrollo Económico, migrando el sistema administrativo y financiero Si Capital de Oracle Forms hospedada en OAS10g a Oracle Forms Weblogic  de los aplicativos PERNO, LIMAY, SAI, SAE, SISCO y TRC</t>
  </si>
  <si>
    <t>Prestar los servicios profesionales a la Secretaria Distrital de Desarrollo Económico, para garantizar el correcto funcionamiento de la arquitectura hiperconvergente en el Datacenter y administración de los equipos de seguridad  perimetral, además de garantizar el correcto funcionamiento del protocolo IPv6.</t>
  </si>
  <si>
    <t>8 meses 12 días</t>
  </si>
  <si>
    <t>Prestar los servicios técnicos a la Secretaria Distrital de Desarrollo Económico, para apoyar el correcto funcionamiento de las comunicaciones en la entidad y apoyar la administración de los equipos de networking (Swuiches, Accespoint, Rourters, ETC).</t>
  </si>
  <si>
    <t>Meta proyecto 7: Fortalecer 5 dependencias de apoyo transversal</t>
  </si>
  <si>
    <t xml:space="preserve">APOYAR LOS TEMAS DE LA SUBSECRETARIA </t>
  </si>
  <si>
    <t>Prestar servicios profesionales, en temas relacionados con gestión jurídica especialmente, actividades de control de legalidad de actos administrativos, gestión contractual,  proyectos, programas que intervengan la subsecretaria, así como la revisión en el marco normativo y respuesta a los diferentes requerimientos.</t>
  </si>
  <si>
    <t>Prestar servicios profesionales a la Subsecretaría de Desarrollo Económico en el seguimiento y cumplimiento de las estrCPSategias y la gestión de los planes de acción de las políticas públicas poblacionales.</t>
  </si>
  <si>
    <t>APOYAR LOS TEMAS DE LA OFICINA DE DISCIPLINARIOS</t>
  </si>
  <si>
    <t>Prestar los servicios profesionales a Oficina de Control Disciplinario Interno de la Secretaría de Desarrollo Económico en el análisis, proyección y elaboración de documentos en materia disciplinaria.</t>
  </si>
  <si>
    <t>Prestar servicios profesionales en la Secretaría Distrital de Desarrollo Económico, para que revise, analice, practique pruebas y/o proyecte las decisiones que en materia disciplinaria deba proferir el Operador Disciplinario.</t>
  </si>
  <si>
    <t>Prestar los servicios de apoyo a la gestión a la Oficina de Control Disciplinario Interno de la Secretaria Distrital de Desarrollo Económico, para el manejo y actualización de los sistemas de información disciplinaria, apoyo en los procesos disciplinarios y las demás que sean requeridas por la supervisión</t>
  </si>
  <si>
    <t xml:space="preserve">DAR APOYO EN LOS TEMAS DE INVENTARIOS DEL ALMACEN </t>
  </si>
  <si>
    <t>Prestar servicios de apoyo en el manejo de inventarios a la gestión administrativa y operativa del área de almacén e inventario en la Secretaria Distrital de Desarrollo Económico.</t>
  </si>
  <si>
    <t xml:space="preserve">LLEVAR LA CONTABILIDAD DE LA ENTIDAD </t>
  </si>
  <si>
    <t>Prestar servicios profesionales a la Dirección de Gestión Corporativa y la Subdirección Administrativa y financiera en los temas relacionados con los procesos financieros y contables a cargo de las dependencias.</t>
  </si>
  <si>
    <t>PPrestar servicios profesionales a la Dirección de Gestión Corporativa y la Subdirección Administrativa y financiera en los temas relacionados con los procesos financieros y contables a cargo de las dependencias.</t>
  </si>
  <si>
    <t>Prestar servicios profesionales a la Dirección de Gestión Corporativa y la Subdirección Administrativa y financiera en los temas relacionados con los procesos financieros y contables a cargo de las dependencias</t>
  </si>
  <si>
    <t>13 meses</t>
  </si>
  <si>
    <t>DAR APOYO EN LOS TEMAS ADMINISTRATIVOS Y FINANCIEROS DE LA DIRECCION</t>
  </si>
  <si>
    <t>Prestar servicios profesionales especializados a la Dirección de Gestión Corporativa en el seguimiento y ejecución al proyecto de inversión y funcionamiento, Plan Anual de Adquisiciones PAA, así como brindar el apoyo en temas administrativos y presupuestales a cargo de la Dirección.</t>
  </si>
  <si>
    <t>Prestar servicios profesionales especializados de apoyo a la Dirección de Gestión Corporativa en la evaluación, seguimiento y monitoreo de los procesos a cargo y las contrataciones de la Entidad, en desarrollo de sus funciones como Ordenador del Gasto (D).</t>
  </si>
  <si>
    <t>Prestar servicios profesionales a la Secretaria Distrital de Desarrollo Económico en los temas relacionados con de bienestar y realizar  capacitaciones  a los funcionarios y sus familias en actividades culturales.</t>
  </si>
  <si>
    <t>Prestar servicios profesionales a la Dirección de Gestión Corporativa dando apoyo al seguimiento al proyecto de inversión, PAC y liquidaciones a cargo de la Dirección y sus Subdirecciones.</t>
  </si>
  <si>
    <t>8 MESES</t>
  </si>
  <si>
    <t>Dar apoyo en las actividades que adelanta la Dirección de Gestión Corporativa en el seguimiento y acompañamiento de la publicación de los diferentes contratos a cargo de la dependencia, en los diferentes sistemas de publicación</t>
  </si>
  <si>
    <t>DAR RESPUESTA A LOS REQUERIMINETOS QUE LLEGUEN A LA ENTIDAD</t>
  </si>
  <si>
    <t>Prestar servicios profesionales a la SDDE para brindar apoyo y acompañamiento al Despacho de la Secretaria Distrital de Desarrollo Económico en los temas relacionados con el control político a cargo de la Entidad.</t>
  </si>
  <si>
    <t>Prestar servicios profesionales en temas relacionados con la elaboración de conceptos, proyección y revisión de actos administrativos, respuesta a derechos de petición que adelanta el Despacho de la Secretaría</t>
  </si>
  <si>
    <t>Prestar los servicios de apoyo administrativos correspondientes al Despacho de la Secretaria en los temas relacionados con las diferentes actividades de la misma”.</t>
  </si>
  <si>
    <t>11 MESES</t>
  </si>
  <si>
    <t>Prestar servicios profesionales en temas relacionados con la elaboración de conceptos, proyección y revisión de actos administrativos, respuesta a derechos de petición que adelanta el Secretaría del Despacho</t>
  </si>
  <si>
    <t>REALIZAR AUDITORIAS A LA CONTRACION DE LA ENTIDAD</t>
  </si>
  <si>
    <t>Prestar sus servicios profesionales especializados de auditoría contable basada en riesgos, para realizar los seguimientos y/o evaluaciónes del sistema de control interno contable que realiza la Oficina de Control Interno en la SDDE.</t>
  </si>
  <si>
    <t>Prestar sus servicios profesionales de abogado (a) a la Oficina de Control Interno, con el fin apoyar las auditorías internas basadas en riesgos, que se realicen a los procesos que forman parte del Modelo Integrado de Planeación y Gestión de la Secretaría Distrital de Desarrollo Económico, así como los seguimientos con enfoque especial en el proceso de gestión contractual</t>
  </si>
  <si>
    <t>DAR APOYO A TEMAS DE COMUNICACIONES DEL DESPACGO Y LA ENTIDAD</t>
  </si>
  <si>
    <t>Prestar servicios profesionales apoyando  las estrategias de comunicación digital, fortaleciendo la interlocución ciudadana y el posicionamiento de la oferta institucional a través de las redes sociales y los canales digitales disponibles y/o propios de la entidad.</t>
  </si>
  <si>
    <t>Prestar los servicios profesionales para gestionar y apoyar los procesos de contratación, gestión de cuentas y temas administrativos de la Oficina de Comunicaciones de la Secretaría de Desarrollo Económico.</t>
  </si>
  <si>
    <t>Prestar servicios profesionales para apoyar la elaboración de contenidos gráficos para la Secretaría Distrital de Desarrollo Económico.</t>
  </si>
  <si>
    <t>Prestar servicios profesionales en la dirección de arte, generación de contenidos gráficos para la Secretaría Distrital de Desarrollo Económico</t>
  </si>
  <si>
    <t>Prestar servicios profesionales para dar apoyo en la generación de contenidos audiovisuales de forma periódica relacionado con los temas de actividades misionales que ejecuta la Secretaría Distrital de Desarrollo Económico</t>
  </si>
  <si>
    <t>Prestación de servicios profesionales para dar apoyo a la Oficina de Comunicaciones en temas relacionados con las estrategias de comunicación que garanticen la difusión oportuna, transparente y eficaz de los programas, planes y proyectos de la Secretaría de Desarrollo Económico dirigido a los diferentes públicos objetivos.</t>
  </si>
  <si>
    <t>Prestar los servicios de apoyo a la gestión a la Oficina Asesora de Comunicaciones en la ejecución de actividades logísticas internas y externas encaminadas al registro fotográfico, audiovisual y manejo de sonido, con el fin de fortalecer las acciones a cargo de la Secretaría Distrital de Desarrollo Económico.</t>
  </si>
  <si>
    <t>Prestar los servicios de apoyo a la gestión a la Oficina Asesora de Comunicaciones para dinamizar el manejo de la información y optimizar la divulgación de las acciones realizadas por la entidad para la socialización de los Planes de la Secretaría Distrital de Desarrollo Económico</t>
  </si>
  <si>
    <t xml:space="preserve">ADQUISISCION DE EUIPOS FOTOGRAFICOS </t>
  </si>
  <si>
    <t>SUBASTA INV</t>
  </si>
  <si>
    <t>Prestar servicios profesionales con el propósito de apoyar la estructuración, divulgación y posicionamiento estratégico de los proyectos, programas e iniciativas de la Secretaría de Desarrollo Económico.</t>
  </si>
  <si>
    <t>restar servicios profesionales para la proyección, generación y ejecución  de estrategias de comunicación de la entidad en temas relacionados con el manejo de marketing digital, redes sociales, canales digitales  y la página web de la SDDE, creando contenido estratégico para publicar y promover en los diferentes espacios digitales externos y propios de la entidad</t>
  </si>
  <si>
    <t xml:space="preserve">DAR APOYO A LOS TEMASTRANVERSALES DE LA ENTIDAD </t>
  </si>
  <si>
    <t xml:space="preserve">PROCESO DE VIGILANCIA DE LA ENTIDAD </t>
  </si>
  <si>
    <t>LICITACION PUBLICA</t>
  </si>
  <si>
    <t>Prestar los servicios Profesionales administrativos en temas relacionados con las actividades desarrolladas por el despacho de la Secretaria Distrital de Desarrollo Económico.</t>
  </si>
  <si>
    <t>Prestar los servicios profesionales realizando el seguimiento y acompañamiento a los procesos que se encuentran en cabeza del despacho de la entidad.</t>
  </si>
  <si>
    <t>Prestar los servicios profesionales al Despacho de la Secretaría Distrital de Desarrollo Económico en los temas relacionados con el apoyo a la gestión de los requerimientos provenientes de la Alcaldía, seguimiento y control las actividades de campo realizadas por el Despacho y las demás actividades relacionadas a cargo del Despacho.</t>
  </si>
  <si>
    <t xml:space="preserve">DAR APOYO A LOS TEMASTRANVERSALES ADMINISTRAYTIVOS Y FINANCIEROS DDE LA SUBDIRECCION </t>
  </si>
  <si>
    <t>Prestar servicios profesionales brindando apoyo al proceso de Talento Humano a cargo de la Dirección de Gestión Corporativa y la Subdirección Administrativa y Financiera de la Secretaría Distrital de Desarrollo Económico.</t>
  </si>
  <si>
    <t>Prestar servicios de apoyo a la Subdirección Administrativa y Financiera en los temas relacionados con las diferentes actividades de la misma</t>
  </si>
  <si>
    <t>Prestar servicios profesionales a la dirección de gestión corporativa en la actualización de los manuales de funcionamiento, procesos y procedimientos de la entidad.</t>
  </si>
  <si>
    <t>Prestar servicios profesionales brindando apoyo en los procesos contractuales y administrativos a cargo de la Dirección de Gestión Corporativa y la Subdirección Administrativa y Financiera de la Secretaria Distrital de Desarrollo Económico.</t>
  </si>
  <si>
    <t>Prestar los servicios para apoyar el desarrollo de las actividades de mantenimiento y preservación de los bienes muebles e inmuebles en las sedes de la Secretaria Distrital de Desarrollo Económico</t>
  </si>
  <si>
    <t>6 MESES</t>
  </si>
  <si>
    <t>LEVANTAMIENTO DE INVENTARIO - PROCESO EN CURSO - REMPLAZO DE CDP</t>
  </si>
  <si>
    <t>MENOR CUANTIA</t>
  </si>
  <si>
    <t>3 MESES</t>
  </si>
  <si>
    <t>restar servicios profesionales brindando apoyo en los procesos contractuales y administrativos a cargo de la Dirección de Gestión Corporativa y la Subdirección Administrativa y Financiera de la Secretaria Distrital de Desarrollo Económico</t>
  </si>
  <si>
    <t>Prestar servicios profesionales brindando apoyo en los procesos contractuales y administrativos a cargo de la Dirección de Gestión Corporativa y la Subdirección Administrativa y Financiera de la Secretaria Distrital de Desarrollo Económico</t>
  </si>
  <si>
    <t>Prestar los servicios de apoyo a la gestión en temas operativos y administrativos que requiera adelantar la Dirección de Gestión Corporativa y la Subdirección Administrativa y Financiera</t>
  </si>
  <si>
    <t>Prestar servicios profesionales especializados a la Subdirección Administrativa y Financiera en el seguimiento y apoyo a Talento Humano en los procesos de nómina</t>
  </si>
  <si>
    <t>Prestar los servicios de apoyo a la gestión en temas operativos y administrativos que requiera adelantar los procesos de presupuesto y contabilidad a cargo de la Dirección de Gestión Corporativa y la Subdirección Administrativa y Financiera.</t>
  </si>
  <si>
    <t>Prestar servicios profesionales relacionados a los temas administrativos de la DGC y sus dependencias, generar certificaciones laborales de la entidad.</t>
  </si>
  <si>
    <t>Prestar los servicios profesionales en el seguimiento, control y evaluación de los programas del Plan Institucional de Gestión Ambiental – PIGA a cargo de la Secretaría Distrital de Desarrollo Económico.</t>
  </si>
  <si>
    <t>restar servicios profesionales para apoyar la Oficina Asesora Jurídica en aspectos relacionados con gestión jurídica primordialmente, en actividades de control de legalidad de actos administrativos y comentarios a proyectos normativos del Concejo de Bogotá y Congreso de la República y en la gestión contractual a cargo de la Oficina.</t>
  </si>
  <si>
    <t>Prestar servicios profesionales apoyando a la Dirección de Gestión Corporativa y sus dependencia, en los temas relacionados con los procesos MIPG de la entidad.</t>
  </si>
  <si>
    <t>Prestar servicios profesionales como abogado con conocimiento en contratación estatal, para brindar apoyo a la oficina Asesora Jurídica en cada una de las actividades contractuales, administrativas y demás actos inherentes a la gestión legal de la entidad.</t>
  </si>
  <si>
    <t>Prestar los servicios de apoyo a la SDDE, en las actividades de Clasificación, Organización, Ordenación y descripción física y magnética de los archivos que se encuentran en custodia del Archivo Central de la Entidad.</t>
  </si>
  <si>
    <t>PRESTAR SERVICIOS PROFESIONALES EN TEMAS RELACIONADOS CON EL TERRITORIO Y LA POBLACION DEL DISTRITO CAPITAL</t>
  </si>
  <si>
    <t>Prestar los servicios de apoyo a la gestión en temas operativos financieros que requiera adelantar la Dirección de Gestión Corporativa”.</t>
  </si>
  <si>
    <t>Prestar los servicios profesionales, para apoyar, preparar y ejecutar la planificación y seguimiento de las actividades del proceso de Gestión de Talento Humano de la Secretaría Distrital de Desarrollo Económico.</t>
  </si>
  <si>
    <t>Prestar servicios profesionales especializados a la Subdirección Administrativa y Financiera para apoyar y promover el crecimiento, gestión y fortalecimiento de las diferentes metas contempladas en el Sistema de Gestión de Seguridad y Salud en el Trabajo de la Secretaría Distrital de Desarrollo Económico</t>
  </si>
  <si>
    <t>Prestar servicios de apoyo en el manejo de inventarios a la gestión administrativa y operativa del área, entregas, recepción, ingresos y egresos de elementos en la Secretaria Distrital de Desarrollo Económico.</t>
  </si>
  <si>
    <t>Prestar los servicios de apoyo a la Secretaría Distrital de Desarrollo Económico, en las actividades derivadas de la Gestión Documental en cuanto a los Procesos de Clasificación, Organización, Ordenación, Digitalización y descripción física de los archivos que se encuentran en custodia del Archivo Central de la Entidad”.</t>
  </si>
  <si>
    <t>Prestar servicios profesionales especializados en el acompañamiento a la gestiones propias del despacho del Secretario (a) Distrital de Desarrollo Económico</t>
  </si>
  <si>
    <t>Prestar servicios profesionales brindando apoyo a la Oficina Asesora Jurídica en aspectos relacionados especialmente con: actividades de respuesta a entes de control, planes de mejoramiento, roles de auditoria,  respuesta a derechos de petición en el marco de funciones de la entidad.</t>
  </si>
  <si>
    <t>Prestar servicios profesionales a la Dirección de Gestión Corporativa de la Secretaría Distrital de Desarrollo Económico; en el desarrollo de actividades relacionadas con la gestión de los bienes de la Entidad.</t>
  </si>
  <si>
    <t>Prestar servicios de apoyo a la Dirección de Gestión Corporativa de la Secretaría Distrital de Desarrollo Económico; en el desarrollo de actividades relacionadas con la gestión de los bienes de la Entidad.</t>
  </si>
  <si>
    <t>Prestar los servicios de apoyo a la gestión para la ejecución de la atención de la enfermería con base en las actividades priorizadas por el área de seguridad y salud  en el trabajo de la entidad</t>
  </si>
  <si>
    <t>Prestación de servicios para apoyar la gestión en la oficina de atención al ciudadano y correspondencia en actividades relacionadas con la depuración de cordis, atención, peticiones, quejas y reclamos presentadas por los usuarios”</t>
  </si>
  <si>
    <t>Meta Proyecto 8: Garantizar la operación de la infraestructura física.</t>
  </si>
  <si>
    <t>MANTENER EN FUNCIONAMIENTO LAS 3 SEDES DE LA ENTIDAD (PLAZA DE ARTESANOS- PLATAFDRMA LUCEROS Y SANTA HELENITA)</t>
  </si>
  <si>
    <t>Prestar los servicios para apoyar el desarrollo de las actividades de mantenimiento en las sedes de la Secretaria Distrital de Desarrollo Económico.</t>
  </si>
  <si>
    <t>Prestar los servicios profesionales para apoyar todas las actividades administrativas referentes al mantenimiento de la infraestructura física de las sedes de la entidad.</t>
  </si>
  <si>
    <t xml:space="preserve">Prestar los servicios Profesionales  realizando el seguimineto a las actividades de mantenimiento en las sedes de la Secretaria Distrital de Desarrollo Económico”. ARQUITECTO </t>
  </si>
  <si>
    <t>Realir los diferentes mantenimientos d elas diferentes sdes de la entida.</t>
  </si>
  <si>
    <t>Normalización y certificacion de la red electrica de la Plataforma Los Luceros de la Secretaria Distrital de Desarrollo Económico”</t>
  </si>
  <si>
    <t>Fortalecer la información que se genera sobre temas propios de la dinámica económica de la ciudad-región articulando</t>
  </si>
  <si>
    <t>Integrar un (1) Observatorio del sector Desarrollo Económico, como fuente de información para la toma de decisiones</t>
  </si>
  <si>
    <t>Observatorios del Sector de Desarrollo Económico integrado</t>
  </si>
  <si>
    <t>Elaborar (9) investigaciones que aporten a la formulación, coordinación, ejecución, seguimiento y
evaluación de las políticas públicas distritales</t>
  </si>
  <si>
    <t>Generar investigaciones susceptibles de servir de insumo para la formulación, coordinación, ejecución, seguimiento  y evaluación de las políticas públicas distritales.</t>
  </si>
  <si>
    <t>Buscar, analizar, recopilar y producir información económica de la ciudad para elaborar estudios, investigaciones y documentos  económicos</t>
  </si>
  <si>
    <t>Prestar los servicios profesionales a la Subdirección de Estudios Estratégicos, apoyando la generación de información con énfasis en mercado laboral, y tendencias y características socioeconómicas de Bogotá.</t>
  </si>
  <si>
    <t xml:space="preserve">Prestar servicios profesionales a la Subdirección de Estudios Estratégicos apoyando la generación de información con énfasis en competitividad, logística y economía urbana de Bogotá – Región
</t>
  </si>
  <si>
    <t>Prestar los servicios profesionales a la Subdirección de Estudios Estratégicos, apoyando la generación de información económica con énfasis en la dinámica empresarial.</t>
  </si>
  <si>
    <t xml:space="preserve">
Prestar servicios profesionales a la Subdirección de Estudios Estratégicos apoyando en la generación de documentos y metodologías con énfasis en productividad y evaluación de políticas públicas de Bogotá; así como en el análisis estadístico y econométrico de datos.
</t>
  </si>
  <si>
    <t>Diseñar (3) metodologías e instrumentos para el análisis y seguimiento del comportamiento del sector Desarrollo Económico.</t>
  </si>
  <si>
    <t>Diseñar un instrumentos que permita monitorear las intervenciones adelantadas por la SDDE</t>
  </si>
  <si>
    <t xml:space="preserve">Efectuar análisis estadísticos y econométricos  de datos con el uso de plataformas colaborativas de programación y análisis que permitan  la interpretación de los resultados. </t>
  </si>
  <si>
    <t xml:space="preserve">Prestar servicios profesionales a la Dirección de Estudios de Desarrollo Económico y subdirecciones que la componen, en los procesos de recolección, análisis, consolidación, seguimiento y validación de la información estadística que soporte la construcción de documentos de investigación y de posicionamiento estratégico priorizados por la dependencia.
</t>
  </si>
  <si>
    <t>Generar (15) documentos de estrategias de posicionamiento y articulación interinstitucional para la construcción y administración de la información estadística sobre temas económicos de la ciudad</t>
  </si>
  <si>
    <t>Publicar documento de los principales indicadores económicos</t>
  </si>
  <si>
    <t>Realizar seguimiento a los principales indicadores económicos</t>
  </si>
  <si>
    <t xml:space="preserve">
Prestar servicios profesionales a la Dirección de Estudios de Desarrollo Económico, apoyando la construcción de metodologías e investigaciones con énfasis en la dinámica económica urbana y rural de Bogotá; así como en el proceso de analítica de datos que adelanta la dependencia.</t>
  </si>
  <si>
    <t>Proponer  instrumentos que permitan efectuar el comportamiento del sector</t>
  </si>
  <si>
    <t>Contar con insumos para los diseños metodológicos</t>
  </si>
  <si>
    <t>Contar con información  primaria  véraz y oportuna sobre la sobre la coyuntura económica de la ciudad que permita la generación de  información como insumo para la toma de decisiones de ciudad</t>
  </si>
  <si>
    <t xml:space="preserve">Realizar diferentes operativos de recolección de información sobre temas de coyuntura economica de la ciudad, </t>
  </si>
  <si>
    <t xml:space="preserve">Prestar los servicios profesionales a la Dirección de Estudios de Desarrollo Económico y las subdirecciones que la componen, en los procesos de automatización y analítica de las bases de datos que se utilizan en desarrollo de los objetivos misionales.
</t>
  </si>
  <si>
    <t>Efectuar los diseños muestrales de las intervenciones que se adelantan desde la sdde, susceptibles de servir de insumos para elaborar estudios, investigaciones y documentos  económicos</t>
  </si>
  <si>
    <t>Prestar servicios profesionales a la Dirección de Estudios de Desarrollo Económico en la estructuración y seguimiento de diseños muestrales y validación de procesos estadísticos que permitan mantener la calidad de la información que se genera desde la dependencia.</t>
  </si>
  <si>
    <t>Crear instrumentos que permitan hacerle seguimiento al comportamiento del sector</t>
  </si>
  <si>
    <t>Diseñar metodologías para la recolección de información primaria</t>
  </si>
  <si>
    <t>Construir bases de datos con  información económica de la ciudad  que permitan la administración y  producción de información económica de la ciudad.</t>
  </si>
  <si>
    <t>Efectuarel procesamiento, cálculos, validación, análisis de información económica de la ciudad - región</t>
  </si>
  <si>
    <t>Prestar los servicios profesionales a la Subdirección de Información y Estadísticas apoyando el proceso y desarrollo de las operaciones estadísticas a cargo de la dependencia.</t>
  </si>
  <si>
    <t>Prestar los servicios de apoyo para la realización de operativos de recolección de información sobre la coyuntura económica de Bogotá-Región a través de la aplicación de encuestas, definidas por la Dirección de Estudios de Desarrollo Económico.</t>
  </si>
  <si>
    <t xml:space="preserve">Contar con bases de datos de  información económica de la ciudad  procesadas que permitan la generación de información económica de la ciudad a través de estudios, documentos o investigaciones </t>
  </si>
  <si>
    <t>Efectuar los cálculos, validación, análisis de información económica de la ciudad - región</t>
  </si>
  <si>
    <t>Recoger información primaria a través de la aplicación de encuestas</t>
  </si>
  <si>
    <t>Generar 15 estrategias de posicionamiento y articulación interinstitucional para la construcción y administración de la información estadística sobre temas económicos de la ciudad.</t>
  </si>
  <si>
    <t>Prestar los servicios profesionales, en la orientación, gestión y monitoreo de los diferentes procesos de recolección de información primaria que se adelanten desde la Dirección de Estudios de Desarrollo Económico, sobre los aspectos que afectan la dinámica económica en Bogotá-Región.</t>
  </si>
  <si>
    <t>Crear instrumentos que permitan monitorear las intervenciones adelantadas por la SDDE</t>
  </si>
  <si>
    <t>Georeferenciar y automatizar la información de las diferentes intervenciones que adelanta la SDDE</t>
  </si>
  <si>
    <t xml:space="preserve">    Prestar los servicios profesionales apoyando a la Secretaría en el proceso de geo-referenciación y automatización de la información, de manera que permita efectuar el seguimiento y análisis de la información sectorial en el Distrito Capital.</t>
  </si>
  <si>
    <t xml:space="preserve">Contar con las herramientas informáticas que permitan la generación,análisis, seguimiento y procesamiento  de información.  </t>
  </si>
  <si>
    <t>Renovar o actualizar los sistemas informaticos requeridos para el procesamiento y generación de la información económica de Bogotá y la región</t>
  </si>
  <si>
    <t>Contratar la renovación y soporte técnico de las licencias SAS ANALYTICS PRO y ACCESS to PC Files con que cuenta la Secretaría Distrital de Desarrollo Económico.</t>
  </si>
  <si>
    <t xml:space="preserve">Contar con las herramientas informáticas que permitan la generación, análisis, seguimiento y procesamiento  de información.  </t>
  </si>
  <si>
    <t>Contratar la actualización, mantenimiento y soporte técnico para las licencias ArcGIS, y ArcGIS online con que cuenta la Secretaría Distrital de Desarrollo Económico</t>
  </si>
  <si>
    <t xml:space="preserve">
Suscribir convenio con el DANE para la generación de información del PIB BogotáY EMSB</t>
  </si>
  <si>
    <t>Generar información del PIB trimestral de Bogotá así como de la EncueSta mensual de servicios</t>
  </si>
  <si>
    <t>Adicionar y prorrogar el convenio 440 de 2021, cuyo objeto consiste en "Aunar esfuerzos técnicos, humanos, administrativos y financieros para el levantamiento de información de la encuesta mensual de servicios de Bogotá (EMSB), con el fin de continuar con la generación y publicación de los índices y variaciones de los ingresos y el personal ocupado de los servicios objeto de estudio y efectuar el cálculo y la publicación del PIB trimestral de Bogotá D.C., base 2015 desde el enfoque de la producción y compra de información relevante para Bogotá</t>
  </si>
  <si>
    <t>Incluir en los documentos, estudios e investigaciones información georeferenciada de la ciudad que permita efectuar intervenciones, planes, programas o proyectos en materia económica.</t>
  </si>
  <si>
    <t>Georeferenciar la información socioeconómica de la ciudad</t>
  </si>
  <si>
    <t xml:space="preserve">Prestar los servicios profesionales a la Dirección de Estudios  de Desarrollo Económico y las subdirecciones que la componen, en la  corrección de estilo de las piezas de comunicación que generan en desarrollo de sus funciones, acerca de diversos temas de desarrollo económico; así como en las estrategias de divulgación para el posicionamiento del Observatorio de Desarrollo Económico de Bogotá.
</t>
  </si>
  <si>
    <t>Automatizar la información facilitando la administración y construcción de la misma.</t>
  </si>
  <si>
    <t>Fortalecer el módulo de localidades y la automatización de la información con apoyo de diferentes actores.</t>
  </si>
  <si>
    <t xml:space="preserve">Prestar los servicios profesionales a la Dirección de Estudios de Desarrollo Económico, apoyando el proceso de fortalecimiento de las herramientas de gestión, reporte y automatización de la información que se genera desde el Observatorio de Desarrollo Económico de Bogotá; así como la documentación de información con enfoque territorial.
</t>
  </si>
  <si>
    <t>7843 - Fortalecimiento de la planeación institucional a través del incremento del desempeño en el sistema de gestión de la Secretaría de Desarrollo Económico de Bogotá.</t>
  </si>
  <si>
    <t xml:space="preserve">Incrementar el desarrollo de estrategias de acción institucional orientadas al cumplimiento de las políticas implementadas en el marco del Sistema de Gestión de la entidad. 
</t>
  </si>
  <si>
    <t>Jefe Oficina Asesora de Planeación</t>
  </si>
  <si>
    <t xml:space="preserve">Elevar el nivel de efectividad en la gestión pública del sector, en el marco de MIPG al menos el 73% </t>
  </si>
  <si>
    <t>Efectividad en la gestión pública del sector</t>
  </si>
  <si>
    <t>Fortalecer la Política de Gestión de conocimiento</t>
  </si>
  <si>
    <t xml:space="preserve">Dinamizar el ciclo de la gestión pública facilitando así el aprendizaje, la difusión e  interconexión del conocimiento entre los servidores y los grupos de valor, promoviendo así soluciones efectivas que permitan orientar la gestión al servicio de los ciudadanos. </t>
  </si>
  <si>
    <t>*Generar tableros de control que recopilen la información de ejecución y avances de los proyectos de inversión de la entidad.
*Procesar datos para generar información útil para la toma de decisión al interior de la entidad.</t>
  </si>
  <si>
    <t>Prestar servicios profesionales a la Oficina Asesora de Planeación para el diseño e implementación de metodologías y herramientas que permitan la recolección, consolidación, tratamiento y análisis de los datos relacionados con proyectos de inversión (incluye intervenciones) e indicadores de procesos de la SDDE, para generar información útil para la toma de decisiones en la entidad, así como la misma sea el soporte de respuesta a diferentes entidades y entes de control.</t>
  </si>
  <si>
    <t>Contratación Directa -  Servicios profesionales</t>
  </si>
  <si>
    <t>Prestar servicios profesionales a la oficina Asesora de Planeación para apoyar la recolección, tratamiento, mantenimiento y seguimiento de la información e indicadores relacionados con los proyectos, iniciativas o intervenciones de la Secretaría Distrital de Desarrollo Económico.  Además, participar en el cargue de información en el micrositio definido por la OAP en la página web, y en el botón participación ciudadana y acceso a la información.</t>
  </si>
  <si>
    <t>Contratación CPS Segundo Semestre - Prestar servicios profesionales a la Oficina Asesora de Planeación para el diseño e implementación de metodologías y herramientas que permitan la recolección, consolidación, tratamiento y análisis de los datos relacionados con proyectos de inversión (incluye intervenciones) e indicadores de procesos de la SDDE, para generar información útil para la toma de decisiones en la entidad, así como la misma sea el soporte de respuesta a diferentes entidades y entes de control.</t>
  </si>
  <si>
    <t>Fortalecer la Política de participación ciudadana en la gestión pública</t>
  </si>
  <si>
    <t>Garantizar la incidencia efectiva de los ciudadanos y sus organizaciones en los procesos de planeación, ejecución, evaluación -incluyendo la rendición de cuentas- de su gestión, a través de diversos espacios, mecanismos, canales y prácticas de participación ciudadana.</t>
  </si>
  <si>
    <t>* Formular la implementación, evaluación y seguimiento de los planes de Rendición de Cuentas (RDC) y Participación ciudadana. 
*Evaluar la incidencia de los espacios de participación ciudadana implementados por la entidad. 
* Promover canales de comunicación entre la Secretaria Distrital de Desarrollo Económico y la ciudadanía con el fin de facilitar el dialogo en doble vía.
*Socializar y validar con la ciudadanía los compromisos asumidos, informes generados al interior de la entidad, entre otros.</t>
  </si>
  <si>
    <t>Prestar servicios profesionales a la Oficina Asesora de Planeación para apoyar la implementación de los planes de participación ciudadana y rendición de cuentas.</t>
  </si>
  <si>
    <t>Prestar servicios profesionales a la Oficina Asesora de Planeación para apoyar la formulación, diseño, implementación y seguimiento de la estrategia de participación ciudadana de la entidad, así como el plan institucional de rendición de cuentas.</t>
  </si>
  <si>
    <t>Prestar servicios profesionales a la Oficina Asesora de Planeación para apoyar la formulación, diseño, implementación y seguimiento de la estrategia del plan institucional de rendición de cuentas y participación ciudadana en la gestión pública.</t>
  </si>
  <si>
    <t>Prestar servicios profesionales a la Oficina Asesora de Planeación para la formulación, gestión, seguimiento y acompañamiento a las áreas misionales en estrategias que se orienten al análisis de la gestión de resultados de las políticas públicas, con base en referentes metodológicos como la cadena de valor y demás instrumentos con que cuenta la Oficina Asesora de Planeación de la Secretaría Distrital de Desarrollo Económico o sean propuestos por la Secretaría Distrital de Planeación.</t>
  </si>
  <si>
    <t>Contratación CPS Segundo Semestre - Prestar servicios profesionales a la Oficina Asesora de Planeación para apoyar la implementación de los planes de participación ciudadana y rendición de cuentas.</t>
  </si>
  <si>
    <t>Fortalecer la Política de Planeación Institucional</t>
  </si>
  <si>
    <t xml:space="preserve">Diseñar actividades que permitan una adecuada implementación de la ruta estratégica y operativa que guiará la gestión de la entidad en concordancia con las necesidades de sus grupos de valor.  </t>
  </si>
  <si>
    <t>*Acompañar el diseño e implementación de la gestión de riesgos SARLAFT para la vigencia 2022.</t>
  </si>
  <si>
    <t>Prestar servicios profesionales a la Oficina Asesora de Planeación para el apoyo y participación en la implementación de las políticas de administración de riesgos SARLAFT (Sistema de Administración de Riesgo de Lavado de Activos y de la Financiación del Terrorismo), así como el apoyo en la formulación e implementación de la política de fortalecimiento organizacional y simplificación de procesos.</t>
  </si>
  <si>
    <t>Contratación CPS Segundo Semestre - Prestar servicios profesionales para la formulación, gestión, seguimiento y acompañamiento a las áreas misionales en estrategias que se orienten al análisis de la gestión de resultados de las políticas públicas, con base en referentes metodológicos como la cadena de valor y demás instrumentos con que cuenta la Oficina Asesora de Planeación de la Secretaría Distrital de Desarrollo Económico o sean propuestos por la Secretaría Distrital de Planeación.</t>
  </si>
  <si>
    <t>Prestar servicios profesionales a la Oficina Asesora de Planeación para el apoyo en el diseño y formulación del plan estratégico misional, así como la implementación de planes y estrategias que permitan el cumplimiento de las funciones de la oficina y recopilación de datos para la generación y consolidación de informes que apoyen la toma de decisiones a nivel de la entidad. Apoyar al jefe de la Oficina Asesora de Planeación en la articulación del equipo de trabajo y gestionar las solicitudes y responsabilidades hacia la entidad para los frentes de participación ciudadana, procesos y calidad y respuestas a entes de control.</t>
  </si>
  <si>
    <t>Prestar servicios profesionales a la Oficina Asesora de Planeación para el apoyo legal en la revisión y seguimiento a las actas y compromisos de los comités. Asimismo, en la generación de respuestas de derechos de petición de la ciudadanía y solicitudes de entes de control. Participar en el reporte y seguimiento a los compromisos pactados en el consejo distrital de política social, además de realizar acompañamiento a la formulación de planes de mejoramiento.</t>
  </si>
  <si>
    <t>Fortalecer la Política de Seguimiento y Evaluación Institucional</t>
  </si>
  <si>
    <t>Desarrollar estrategias y actividades en torno al seguimiento y la evaluación de los resultados institucionales, con el fin de verificar permanentemente que la ejecución de las actividades, el cumplimiento de metas o el uso de recursos correspondan con lo programado en la planeación institucional</t>
  </si>
  <si>
    <t xml:space="preserve">*Desarrollar Informes de Avance a la Ejecución de Proyectos (IAEP).
*Desarrollar informes de Seguimiento a la Ejecución de Indicadores (ISEI)
*Realizar informes de seguimiento a la etapa contractual de los proyectos de inversión.
</t>
  </si>
  <si>
    <t>Prestar servicios profesionales a la Oficina Asesora de Planeación para apoyar la formulación, ejecución, seguimiento y control de las iniciativas y actividades propuestas por las áreas y oficinas para dar cumplimiento con las metas y objetivos de los proyectos de inversión de la Dirección de Desarrollo Empresarial y Empleo de la entidad.</t>
  </si>
  <si>
    <t>Prestar servicios profesionales a la Oficina Asesora de Planeación para apoyar la formulación, ejecución, seguimiento y control de las iniciativas y actividades propuestas por las áreas y oficinas para dar cumplimiento con las metas y objetivos de los proyectos de inversión de las direcciones de Economía Rural y Abastecimiento Alimentario, y Estudios de Desarrollo Económico.</t>
  </si>
  <si>
    <t>Prestar servicios profesionales a la Oficina Asesora de Planeación para apoyar la formulación, ejecución, seguimiento y control de las iniciativas y actividades propuestas por las áreas y oficinas para dar cumplimiento con las metas y objetivos de los proyectos de inversión de la Dirección de Competitividad Bogotá Región de la entidad.</t>
  </si>
  <si>
    <t>Prestar servicios profesionales a la Oficina Asesora de Planeación para el apoyo en el diseño y formulación del plan estratégico misional, así como la implementación de planes y estrategias que permitan el cumplimiento de las funciones de la oficina y recopilación de datos para la generación y consolidación de informes que apoyen la toma de decisiones a nivel de la entidad. Apoyar al jefe de la Oficina Asesora de Planeación en la articulación del equipo de trabajo y gestionar las solicitudes y responsabilidades hacia la entidad para los frentes de proyectos, análisis de datos y presupuesto.</t>
  </si>
  <si>
    <t>Contratación CPS Segundo Semestre - Prestar servicios profesionales a la Oficina Asesora de Planeación para apoyar la formulación, ejecución, seguimiento y control de las iniciativas y actividades propuestas por las áreas y oficinas para dar cumplimiento con las metas y objetivos de los proyectos de inversión de la entidad.</t>
  </si>
  <si>
    <t>Fortalecer la política de Transparencia, Acceso a la Información Pública y Lucha contra la Corrupción</t>
  </si>
  <si>
    <t>Divulgar activamente la información pública sin que medie solicitud alguna (transparencia activa); así mismo, responder de buena fe, de manera adecuada, veraz, oportuna y gratuita a las solicitudes de acceso a la información pública (transparencia pasiva).</t>
  </si>
  <si>
    <t>*Acompañar la recolección de información par dar respuestas a requerimientos de entes de control.
*Acompañar en la recolección de información para dar respuesta a derechos de petición radicados por personas víctimas del conflicto armado.</t>
  </si>
  <si>
    <t>Prestar servicios de apoyo a la gestión a la Oficina Asesora de Planeación en el trámite, proyección y consolidación de respuestas a derechos de petición de víctimas del conflicto armado y requerimientos realizados por los entes de control. Asimismo, apoyar al área en el trámite y gestión de los procesos precontractuales y contractuales de los contratos de prestación de servicios.</t>
  </si>
  <si>
    <t>Contratación CPS Segundo Semestre - Prestar servicios de apoyo a la gestión a la Oficina Asesora de Planeación en el trámite, proyección y consolidación de respuestas a derechos de petición de víctimas del conflicto armado y requerimientos realizados por los entes de control. Asimismo, apoyar al área en el trámite y gestión de los procesos precontractuales y contractuales de los contratos de prestación de servicios.</t>
  </si>
  <si>
    <t xml:space="preserve">Prestar servicios a la Subdirección de Emprendimiento y Negocios para apoyar la formulación, puesta en marcha y seguimiento a la ejecución de los programas encaminados a fortalecer el entorno empresarial. </t>
  </si>
  <si>
    <t xml:space="preserve">
Promover la inclusión laboral a partir de la implementación de una estrategia de articulación y dinamización del ecosistema de empleabilidad de la ciudad, teniendo en cuenta elementos tales como el diseño e implementación de incentivos, para lograr el fortalecimiento de la ruta de empleo y la creación de alianzas estratégicas, al igual que el fortalecimiento de la Agencia Pública de Empleo</t>
  </si>
  <si>
    <t>Ejecutar una estrategia para la vinculación efectiva de población a traves de la articulación y conexión con la demanda laboral, la cual esta basada en  la realización de contratos basados en desempeño, los cuales tieneen como  condición el logro de la vinculación laboral efectiva de la población participante, para poder efectuar el pago
Impulso para el empleo (pago por resultados)</t>
  </si>
  <si>
    <t>Implementar un programa que propenda por la vinculación efectiva de las personas</t>
  </si>
  <si>
    <t>Realizar acciones que propendan por la vinculación laboral efectiva de población con barreras de acceso al mercado laboral, teniendo en cuenta factores como el fortalecimiento de habilidades como parte integral para lograr la colocación laboral 
Pago por resultados (Mujeres)</t>
  </si>
  <si>
    <t>Implementar un programa que propenda por la vinculación de población que ha experimentado dificil acceso al mercado laboral, incluyendo acciones de fortalecimiento de habilidades para superar las barreras experimentadas anteriormente</t>
  </si>
  <si>
    <t>Ejecutar una estrategia para promover y lograr la inserción laboral de jóvenes entre 18 y 28 años,  a traves de incentivos para las empresas 
(Empleo Joven)</t>
  </si>
  <si>
    <t>Implementar una estrategia de incentivos que los costos laborales correspondientes al 55% de un Salario Mínimo Mensual Legal Vigente (SMMLV) para las empresas, durante 3 meses, por cada empleado joven (18-28) con contrato de por lo menos un año.</t>
  </si>
  <si>
    <t>Promover la inclusión laboral de poblaciones priorizadas a partir de la implementación de la ruta de empleo y alianzas estratégicas que complementen las acciones de la agencia distrital de empleo</t>
  </si>
  <si>
    <t xml:space="preserve">Prestar servicios a la Subdirección de Empleo y Formación para apoyar la articulacion y dinamizacion del  ecosistema de empleabilidad </t>
  </si>
  <si>
    <t>Implementar acciones relacionadas a la actualización de la política pública en el marco del Decreto 604, teniendo en cuenta el plan de acción propuesto en la política pública de Competitividad</t>
  </si>
  <si>
    <t>Implementar promoción y monitoreo de lineamientos de la política pública de trabajo decente</t>
  </si>
  <si>
    <t xml:space="preserve"> Prestar servicios a la Subdirección de Empleo y Formación para apoyar el seguimiento y promoción al cumplimiento de política publica trabajo decente y asuntos poblacionales. </t>
  </si>
  <si>
    <t xml:space="preserve"> Implementar los programas y el portafolio de cursos de formación pertinente en alianzas estratégicas de orden distrital, nacional e internacional, los cuales responden a la identificación de las necesidades de formación para el trabajo que reducen la brecha de la demanda del sector productivo </t>
  </si>
  <si>
    <t>Fortalecer habilidades  en un segundo idioma (bilingüismo)  para la población objetivo</t>
  </si>
  <si>
    <t>Implementar y operar el desarrollo de competencias en un segundo idioma</t>
  </si>
  <si>
    <t>Fortalecer habilidades digitales para la población priorizada, que responde a los requerimientos de los empleos del futuro (4a revolución industrial)</t>
  </si>
  <si>
    <t>Implementar y operar el desarrollo de competencias en habilidades digitales</t>
  </si>
  <si>
    <t xml:space="preserve">Fortalecer habilidades para las necesidades identificadas  del sector productivo </t>
  </si>
  <si>
    <t>Implementar y ampliar los esquemas de formación a la medida  en el marco del programa Impulso al empleo  y pago por resultados</t>
  </si>
  <si>
    <t>Identificar las necesidades de formación para el trabajo que respondan a las necesidades del sector productivo y apoyar el diseño, la continuidad y el  seguimiento de nuevos esquemas y cursos de formación, así como la generar lineamientos a actores involucrados</t>
  </si>
  <si>
    <t>Prestar servicios a la Subdirección de Empleo y Formación para apoyar la implementación del modelo integrado de formación pertinente para el trabajo en el marco de la ruta de empleabilidad</t>
  </si>
  <si>
    <t>Promover  empleos para personas</t>
  </si>
  <si>
    <t>Promover empleos para mujeres</t>
  </si>
  <si>
    <t>Promover empleos para jóvenes</t>
  </si>
  <si>
    <t>Formar al menos  personas en las nuevas competencias, bilinguismo y/o habilidades para el trabajo con especial énfasis en sectores afectados por la emergencia, mujeres y jóvenes, atendiendo un efoque de género, diferencial, territorial, de cultura ciudadana y/o de participación, teniendo en cuenta acciones afirmativas.  Al menos El 20% deberá ser mujeres y el 10% jóvenes</t>
  </si>
  <si>
    <t xml:space="preserve">Personal apoyar las actividades </t>
  </si>
  <si>
    <t>7865 - Fortalecimiento de la información que se genera sobre la dinámica económica de la ciudad-región. Bogotá</t>
  </si>
  <si>
    <t>Sistema de información para identificar las brechas del mercado laboral desarrollado</t>
  </si>
  <si>
    <t>7864 'Implementación de un sistema de información para la identificación de brechas del mercado laboral en
Bogotá</t>
  </si>
  <si>
    <t>7863 Mejoramiento del empleo incluyente y pertinente en Bogotá</t>
  </si>
  <si>
    <t>No de persona colocadas, con énfasis en sectores de oportunidad y en empleos verdes</t>
  </si>
  <si>
    <t>No. de Personas formadas en nuevas competencias y habilidades para el trabajo</t>
  </si>
  <si>
    <t>7874 Fortalecimiento del crecimiento empresarial en los emprendedores y las mipymes de Bogotá</t>
  </si>
  <si>
    <t>No. empreendedores de subsistencia o micro y pequeñas empresarios con habilidades financieras desarrolladas</t>
  </si>
  <si>
    <t>Número unidades de micro, pequeña y mediana empresa, negocios, pequeños comercios, unidades productivas aglomeradas, y/o emprendimientos por subsistencia, que permitan su acceso a liquidez y la conservación de los empleos o que ayude a crecer o consolidar sus negocios</t>
  </si>
  <si>
    <t>7842 Fortalecer El Entorno Económico De Los Emprendimientos De Alto Impacto y Las Mipymes, Frente A La Emergencia Sanitaria En Bogotá</t>
  </si>
  <si>
    <t>% de Politica pública de desarrollo económico actualizada</t>
  </si>
  <si>
    <t>Vehículo fnanciero de crecimiento diseñado, puesto en marcha y fondeado</t>
  </si>
  <si>
    <t>No. de Zonas de aglomeración con aumento de su productividad</t>
  </si>
  <si>
    <t>Emprendimientos de estilos de vida y MIPYMES con acceso a financiamiento</t>
  </si>
  <si>
    <t>7837 Fortalecimiento en emprendimiento y desarrollo empresarial, para aumentar la capacidad productiva y económica de Bogotá</t>
  </si>
  <si>
    <t>No de directorios para MIPYMES abierto a la ciudadania</t>
  </si>
  <si>
    <t>No de acciones de  implementadas  para Invest in Bogotá</t>
  </si>
  <si>
    <t>7849 Incremento de la capacidad administrativa y logística Institucional en los servicios de apoyo transversal de la Secretaría Distrital de DesarrolloECONÓMICO.</t>
  </si>
  <si>
    <t>7846 Incremento de la sostenibilidad del Sistema de Abastecimiento y Distribución de Alimentos de Bogotá.</t>
  </si>
  <si>
    <t>Incremento de la sostenibilidad del Sistema de Abastecimiento y Distribución de Alimentos de Bogotá</t>
  </si>
  <si>
    <t>Hugo Ambrosio Rojas</t>
  </si>
  <si>
    <t>Organizar 1.600 mercados campesinos, que hagan parte de los circuitos económicos</t>
  </si>
  <si>
    <t xml:space="preserve">Centros de acopio adecuados
Cuantifica la cantidad de mercados realizados en las diferentes modalidades (plaza de Bolívar, itinerantes, permanentes y alternativos)
</t>
  </si>
  <si>
    <t>Realizar mercados campesinos permanentes, itinerantes y alternativos, que permitan garantizar disponibilidad de alimentos a los Bogotanos,  potenciar la economía campesina y promover la integración regional</t>
  </si>
  <si>
    <t>Contratar de Personal de Apoyo a la gestión para la estrategia de mercados campesinos</t>
  </si>
  <si>
    <t>Prestar los servicios profesionales, técnicos, o de apoyo a la gestión para el cumplimiento de las acciones que den cumplimiento a la meta MERCADOS CAMPESINOS del proyecto de inversión 7846</t>
  </si>
  <si>
    <t>Contratación Directa - Apoyo a la Gestión</t>
  </si>
  <si>
    <t>Prestar los servicios de operación logística, relacionados con la organización, ejecución y demás acciones logísticas</t>
  </si>
  <si>
    <t>Suministrar los servicios de operación logística por r monto agotable para la realización de los mercados campesinos en el marco del proyecto 7846.</t>
  </si>
  <si>
    <t>Realizar el mantenimiento preventivo y correctivo del mobiliario</t>
  </si>
  <si>
    <t>Prestar el servicio de mantenimiento correctivo a las señaleticas, y mobiliarios de 3 piezas de la secretaría distrital de desarrollo económico</t>
  </si>
  <si>
    <t>Menor cuantía</t>
  </si>
  <si>
    <t>Fortalecer 8.000 actores del Sistema de Abastecimiento Distrital de Alimentos, especialmente a los campesinos el fortalecimiento de sus organizaciones sociales</t>
  </si>
  <si>
    <t>Personas capacitadas
Cuantifica la cantidad de actores del SADA que finalizan el programa de fortalecimiento</t>
  </si>
  <si>
    <t xml:space="preserve">Mejorar las capacidades de los actores del SADA a través de un programa que potencie el uso de información, las buenas practicas y la planeación del abastecimiento y distribución </t>
  </si>
  <si>
    <t xml:space="preserve">Contratar Personal de Apoyo a la gestión para el fortalecimiento de los actores </t>
  </si>
  <si>
    <t>Prestar los servicios profesionales, técnicos, o de apoyo a la gestión para el cumplimiento de las acciones que den cumplimiento a la meta de Fortalecimiento del proyecto de inversión 7846</t>
  </si>
  <si>
    <t>Implementar un programa de fortalecimiento para pequeños transformadores de alimentos</t>
  </si>
  <si>
    <t xml:space="preserve">Aunar esfuerzos técnicos, administrativos y financieros con cooperación internacional, para el desarrollo e implementación del programa de fortalecimiento de actores y acompañamiento de proyectos productivos hasta que realicen encadenamiento comercial, en la ruralidad de bogotá y Región central </t>
  </si>
  <si>
    <t xml:space="preserve">Convenio de cooperación internacional </t>
  </si>
  <si>
    <t>Promover canales comerciales que permitan la inclusión de pequeños y medianos productores y trasformadores de alimentos de la ruralidad bogotana y la Región Central para que realcen encadenamientos comerciales efectivos</t>
  </si>
  <si>
    <t>Contratar Personal de Apoyo a la gestión para los encadenamientos comerciales</t>
  </si>
  <si>
    <t>Prestar los servicios profesionales, técnicos, o de apoyo a la gestión para el cumplimiento de las acciones que den cumplimiento a la meta de encadenamientos del proyecto de inversión 7846</t>
  </si>
  <si>
    <t>Implementar un programa de fortalecimiento para pequeños transformadores de alimentos  y organizaciones campesinas</t>
  </si>
  <si>
    <t>Por definir</t>
  </si>
  <si>
    <t>Implementación el programa anual de Ciudadanía Alimentaria para el 2021, la cual contemple la participación ciudadana, el ejercicio de deberes y derechos, la reducción de perdidas y desperdicios de alimentos de Bogotá</t>
  </si>
  <si>
    <t>Contratar Personal de Apoyo a la gestión para la estrategia de Ciudanía Alimentaria</t>
  </si>
  <si>
    <t>Prestar los servicios profesionales, técnicos, o de apoyo a la gestión para el cumplimiento de las acciones que den cumplimiento a la meta de Ciudadanía Alimentaria del proyecto de inversión 7846</t>
  </si>
  <si>
    <t>Desarrollar e implementar los módulos del sistema de información e iniciar la alimentación del mismos y su enlace con el observatorio de seguridad alimentaria</t>
  </si>
  <si>
    <t>Contratar Personal de Apoyo a la gestión para el desarrollo del sistema de información</t>
  </si>
  <si>
    <t>Prestar los servicios profesionales, técnicos, o de apoyo a la gestión para el cumplimiento de las acciones que den cumplimiento a la meta de sistema de información del proyecto de inversión 7846</t>
  </si>
  <si>
    <t>Contratación de estudios y recolección de información para alimentar el sistema de información</t>
  </si>
  <si>
    <t>Contratar la captura de información,  inter operatividad con bases de datos que alimenten las variables del sistema de información y los estudios estratégicos pertinentes</t>
  </si>
  <si>
    <t>7845  Desarrollo de alternativas productivas para fortalecer la sostenibilidad ambiental, productiva y comercial de los sistemas productivos de la ruralidad de Bogotà D.C.</t>
  </si>
  <si>
    <t>Identificar y hacer seguimiento al número de unidades productivas vinculadas a procesos productivos sostenibles y sustentables</t>
  </si>
  <si>
    <t xml:space="preserve">Subdirección de Economía Rural </t>
  </si>
  <si>
    <t>Vincular al menos 235 Hogares y/o unidades productivas a procesos productivos sostenibles y sustentables y de comercialización en el sector rural</t>
  </si>
  <si>
    <t>No. Hogares y/o unidades productivas vinculadas a  procesos productivos sostenibles y sustentables</t>
  </si>
  <si>
    <t>Formar 235 Hogares / unidades productivas en manejo técnico productivo y de post cosecha, a través del desarrollo de buenas prácticas agrícolas, pecuarias y de manufactura.</t>
  </si>
  <si>
    <t xml:space="preserve">Fomento a la implementación de alternativas productivas en el marco de las Buenas Prácticas,  evaluando las vocaciones del suelo de la ruralidad de Bogotá, donde se sugiere cuál es el tipo de sistema productivo que se debe implementar o fortalecer </t>
  </si>
  <si>
    <t xml:space="preserve">Fortalecimiento de 100 familias o unidades productivas en el marco de las Buenas Practicas </t>
  </si>
  <si>
    <t xml:space="preserve">8MESES </t>
  </si>
  <si>
    <t>Acompañamiento productivo que brinde de forma integral al productor las herramientas para el desarrollo de prácticas sostenibles en procesos agropecuarios  para generar ingresos y mejorar su calidad de vida.</t>
  </si>
  <si>
    <t xml:space="preserve">CPS </t>
  </si>
  <si>
    <t xml:space="preserve">Profesionales y tecnicos en areas del conocimiento tecnico productivo, ambiental, social, comercial. </t>
  </si>
  <si>
    <t xml:space="preserve">Contratación directa - apoyo a la gestión </t>
  </si>
  <si>
    <t xml:space="preserve">11 MESES </t>
  </si>
  <si>
    <t>Vincular en 75 actores de interés, alternativas económicas mediante el acompañamiento y consolidación de encadenamientos comerciales</t>
  </si>
  <si>
    <t xml:space="preserve">Pago exigibles </t>
  </si>
  <si>
    <t>Acompañamiento comercial que brinde de forma integral al productor las herramientas para el desarrollo de prácticas sostenibles en procesos agropecuarios  para generar ingresos y mejorar su calidad de vida.</t>
  </si>
  <si>
    <t xml:space="preserve">Desarrollo de estrategias de agregación de valor </t>
  </si>
  <si>
    <t xml:space="preserve">Desarrollo de diferentes actividades en el marco del fortalecimiento comercial </t>
  </si>
  <si>
    <t>ADICIÓN Y PRORROGA CCI: FORTALECER LAS CAPACIDADES COMERCIALES DE LOS ACTORES DE INTERÉS DE LA RURALIDAD DE BOGOTÁ MEDIANTE EL ACOMPAÑAMIENTO TÉCNICO.</t>
  </si>
  <si>
    <t>Adición y prorroga  Contrato Interadministrativo</t>
  </si>
  <si>
    <t xml:space="preserve">6 MESES </t>
  </si>
  <si>
    <r>
      <t>Ejecutar al 28%</t>
    </r>
    <r>
      <rPr>
        <sz val="10"/>
        <color rgb="FFFF0000"/>
        <rFont val="Calibri"/>
        <family val="2"/>
        <scheme val="minor"/>
      </rPr>
      <t>,</t>
    </r>
    <r>
      <rPr>
        <sz val="10"/>
        <color rgb="FF000000"/>
        <rFont val="Calibri"/>
        <family val="2"/>
        <scheme val="minor"/>
      </rPr>
      <t xml:space="preserve"> el plan de lineamiento e implementación de la politica pública de trabajo decente y digno.</t>
    </r>
  </si>
  <si>
    <t>Director (a) Estudios de Desarrollo Económico</t>
  </si>
  <si>
    <r>
      <t xml:space="preserve">Realizar </t>
    </r>
    <r>
      <rPr>
        <b/>
        <sz val="10"/>
        <rFont val="Calibri"/>
        <family val="2"/>
        <scheme val="minor"/>
      </rPr>
      <t xml:space="preserve">457 </t>
    </r>
    <r>
      <rPr>
        <sz val="10"/>
        <rFont val="Calibri"/>
        <family val="2"/>
        <scheme val="minor"/>
      </rPr>
      <t>mercados campesinos en sus diferentes modalidades</t>
    </r>
  </si>
  <si>
    <r>
      <t xml:space="preserve">Fortalecer </t>
    </r>
    <r>
      <rPr>
        <b/>
        <sz val="10"/>
        <rFont val="Calibri"/>
        <family val="2"/>
        <scheme val="minor"/>
      </rPr>
      <t xml:space="preserve">2000 </t>
    </r>
    <r>
      <rPr>
        <sz val="10"/>
        <rFont val="Calibri"/>
        <family val="2"/>
        <scheme val="minor"/>
      </rPr>
      <t>actores del SADA que se vinculen al programa de fortalecimiento</t>
    </r>
  </si>
  <si>
    <r>
      <t>Acompañar 2</t>
    </r>
    <r>
      <rPr>
        <b/>
        <sz val="10"/>
        <rFont val="Calibri"/>
        <family val="2"/>
        <scheme val="minor"/>
      </rPr>
      <t>50</t>
    </r>
    <r>
      <rPr>
        <sz val="10"/>
        <rFont val="Calibri"/>
        <family val="2"/>
        <scheme val="minor"/>
      </rPr>
      <t xml:space="preserve"> proyectos productivos hasta que realicen encadenamiento comercial efectivo</t>
    </r>
  </si>
  <si>
    <r>
      <t>Implementar el 5</t>
    </r>
    <r>
      <rPr>
        <b/>
        <sz val="10"/>
        <rFont val="Calibri"/>
        <family val="2"/>
        <scheme val="minor"/>
      </rPr>
      <t>%</t>
    </r>
    <r>
      <rPr>
        <sz val="10"/>
        <rFont val="Calibri"/>
        <family val="2"/>
        <scheme val="minor"/>
      </rPr>
      <t xml:space="preserve"> de las acciones para el desarrollo de la estrategia Distrital de Ciudadanía Alimentaria a través de un programa anual</t>
    </r>
  </si>
  <si>
    <r>
      <t>Implementar el 10</t>
    </r>
    <r>
      <rPr>
        <b/>
        <sz val="10"/>
        <rFont val="Calibri"/>
        <family val="2"/>
        <scheme val="minor"/>
      </rPr>
      <t>%</t>
    </r>
    <r>
      <rPr>
        <sz val="10"/>
        <rFont val="Calibri"/>
        <family val="2"/>
        <scheme val="minor"/>
      </rPr>
      <t xml:space="preserve"> de los módulos del sistema de información establecidos</t>
    </r>
  </si>
  <si>
    <t xml:space="preserve"> PLAN DE ACCIÓN VIGENCIA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</si>
</sst>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 #,##0_);_(&quot;$&quot;\ * \(#,##0\);_(&quot;$&quot;\ * &quot;-&quot;_);_(@_)"/>
    <numFmt numFmtId="43" formatCode="_(* #,##0.00_);_(* \(#,##0.00\);_(* &quot;-&quot;??_);_(@_)"/>
    <numFmt numFmtId="164" formatCode="_-&quot;$&quot;\ * #,##0.00_-;\-&quot;$&quot;\ * #,##0.00_-;_-&quot;$&quot;\ * &quot;-&quot;??_-;_-@_-"/>
    <numFmt numFmtId="165" formatCode="_(&quot;$&quot;\ * #,##0_);_(&quot;$&quot;\ * \(#,##0\);_(&quot;$&quot;\ * &quot;-&quot;??_);_(@_)"/>
    <numFmt numFmtId="169" formatCode="_-&quot;$&quot;\ * #,##0.00_-;\-&quot;$&quot;\ * #,##0.00_-;_-&quot;$&quot;\ * &quot;-&quot;??_-;_-@"/>
  </numFmts>
  <fonts count="16" x14ac:knownFonts="1">
    <font>
      <sz val="11"/>
      <color theme="1"/>
      <name val="Calibri"/>
      <family val="2"/>
      <scheme val="minor"/>
    </font>
    <font>
      <sz val="10"/>
      <color theme="1"/>
      <name val="Calibri"/>
      <family val="2"/>
      <scheme val="minor"/>
    </font>
    <font>
      <sz val="10"/>
      <name val="Calibri"/>
      <family val="2"/>
      <scheme val="minor"/>
    </font>
    <font>
      <b/>
      <sz val="18"/>
      <color theme="1"/>
      <name val="Calibri"/>
      <family val="2"/>
      <scheme val="minor"/>
    </font>
    <font>
      <b/>
      <sz val="10"/>
      <color theme="1"/>
      <name val="Calibri"/>
      <family val="2"/>
      <scheme val="minor"/>
    </font>
    <font>
      <sz val="10"/>
      <color indexed="64"/>
      <name val="Arial"/>
      <family val="2"/>
    </font>
    <font>
      <b/>
      <sz val="16"/>
      <color theme="1"/>
      <name val="Calibri"/>
      <family val="2"/>
      <scheme val="minor"/>
    </font>
    <font>
      <b/>
      <sz val="14"/>
      <color theme="0"/>
      <name val="Calibri"/>
      <family val="2"/>
      <scheme val="minor"/>
    </font>
    <font>
      <sz val="11"/>
      <color theme="1"/>
      <name val="Calibri"/>
      <family val="2"/>
      <scheme val="minor"/>
    </font>
    <font>
      <sz val="12"/>
      <color theme="1"/>
      <name val="Calibri"/>
      <family val="2"/>
      <scheme val="minor"/>
    </font>
    <font>
      <b/>
      <sz val="11"/>
      <color theme="1"/>
      <name val="Calibri"/>
      <family val="2"/>
      <scheme val="minor"/>
    </font>
    <font>
      <sz val="11"/>
      <name val="Calibri"/>
      <family val="2"/>
      <scheme val="minor"/>
    </font>
    <font>
      <sz val="10"/>
      <color rgb="FFFF0000"/>
      <name val="Calibri"/>
      <family val="2"/>
      <scheme val="minor"/>
    </font>
    <font>
      <sz val="10"/>
      <color rgb="FF000000"/>
      <name val="Calibri"/>
      <family val="2"/>
      <scheme val="minor"/>
    </font>
    <font>
      <b/>
      <sz val="10"/>
      <name val="Calibri"/>
      <family val="2"/>
      <scheme val="minor"/>
    </font>
    <font>
      <sz val="10"/>
      <color rgb="FF202124"/>
      <name val="Calibri"/>
      <family val="2"/>
      <scheme val="minor"/>
    </font>
  </fonts>
  <fills count="34">
    <fill>
      <patternFill patternType="none"/>
    </fill>
    <fill>
      <patternFill patternType="gray125"/>
    </fill>
    <fill>
      <patternFill patternType="solid">
        <fgColor theme="3" tint="-0.249977111117893"/>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theme="6" tint="0.79998168889431442"/>
        <bgColor rgb="FFC5E0B3"/>
      </patternFill>
    </fill>
    <fill>
      <patternFill patternType="solid">
        <fgColor theme="6" tint="0.79998168889431442"/>
        <bgColor indexed="64"/>
      </patternFill>
    </fill>
    <fill>
      <patternFill patternType="solid">
        <fgColor theme="6" tint="0.59999389629810485"/>
        <bgColor rgb="FFBDD6EE"/>
      </patternFill>
    </fill>
    <fill>
      <patternFill patternType="solid">
        <fgColor theme="6" tint="0.59999389629810485"/>
        <bgColor indexed="64"/>
      </patternFill>
    </fill>
    <fill>
      <patternFill patternType="solid">
        <fgColor theme="6" tint="0.39997558519241921"/>
        <bgColor rgb="FFFFE598"/>
      </patternFill>
    </fill>
    <fill>
      <patternFill patternType="solid">
        <fgColor theme="6" tint="0.39997558519241921"/>
        <bgColor indexed="64"/>
      </patternFill>
    </fill>
    <fill>
      <patternFill patternType="solid">
        <fgColor theme="6" tint="0.39997558519241921"/>
        <bgColor rgb="FFFFE599"/>
      </patternFill>
    </fill>
    <fill>
      <patternFill patternType="solid">
        <fgColor rgb="FF92D050"/>
        <bgColor rgb="FFF7CAAC"/>
      </patternFill>
    </fill>
    <fill>
      <patternFill patternType="solid">
        <fgColor rgb="FF92D050"/>
        <bgColor indexed="64"/>
      </patternFill>
    </fill>
    <fill>
      <patternFill patternType="solid">
        <fgColor rgb="FF92D050"/>
        <bgColor rgb="FFFFE598"/>
      </patternFill>
    </fill>
    <fill>
      <patternFill patternType="solid">
        <fgColor theme="6" tint="-0.249977111117893"/>
        <bgColor rgb="FFD9E2F3"/>
      </patternFill>
    </fill>
    <fill>
      <patternFill patternType="solid">
        <fgColor theme="6" tint="-0.249977111117893"/>
        <bgColor indexed="64"/>
      </patternFill>
    </fill>
    <fill>
      <patternFill patternType="solid">
        <fgColor theme="6" tint="-0.249977111117893"/>
        <bgColor rgb="FFFFE598"/>
      </patternFill>
    </fill>
    <fill>
      <patternFill patternType="solid">
        <fgColor theme="0" tint="-0.14999847407452621"/>
        <bgColor indexed="64"/>
      </patternFill>
    </fill>
    <fill>
      <patternFill patternType="solid">
        <fgColor theme="0" tint="-0.14999847407452621"/>
        <bgColor rgb="FFFFE598"/>
      </patternFill>
    </fill>
    <fill>
      <patternFill patternType="solid">
        <fgColor theme="0" tint="-0.249977111117893"/>
        <bgColor indexed="64"/>
      </patternFill>
    </fill>
    <fill>
      <patternFill patternType="solid">
        <fgColor theme="0" tint="-0.249977111117893"/>
        <bgColor rgb="FF92D050"/>
      </patternFill>
    </fill>
    <fill>
      <patternFill patternType="solid">
        <fgColor theme="0" tint="-0.249977111117893"/>
        <bgColor theme="0"/>
      </patternFill>
    </fill>
    <fill>
      <patternFill patternType="solid">
        <fgColor theme="0" tint="-0.249977111117893"/>
        <bgColor rgb="FFFFE598"/>
      </patternFill>
    </fill>
    <fill>
      <patternFill patternType="solid">
        <fgColor theme="0" tint="-0.249977111117893"/>
        <bgColor rgb="FFFFFF00"/>
      </patternFill>
    </fill>
    <fill>
      <patternFill patternType="solid">
        <fgColor theme="0" tint="-0.249977111117893"/>
        <bgColor rgb="FFFFC000"/>
      </patternFill>
    </fill>
    <fill>
      <patternFill patternType="solid">
        <fgColor theme="0" tint="-0.249977111117893"/>
        <bgColor theme="7"/>
      </patternFill>
    </fill>
    <fill>
      <patternFill patternType="solid">
        <fgColor theme="0" tint="-0.249977111117893"/>
        <bgColor rgb="FFFFFFFF"/>
      </patternFill>
    </fill>
    <fill>
      <patternFill patternType="solid">
        <fgColor theme="0" tint="-0.34998626667073579"/>
        <bgColor indexed="64"/>
      </patternFill>
    </fill>
    <fill>
      <patternFill patternType="solid">
        <fgColor theme="0" tint="-0.34998626667073579"/>
        <bgColor rgb="FFFFE598"/>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s>
  <cellStyleXfs count="6">
    <xf numFmtId="0" fontId="0" fillId="0" borderId="0"/>
    <xf numFmtId="0" fontId="5" fillId="0" borderId="0"/>
    <xf numFmtId="164" fontId="8" fillId="0" borderId="0" applyFont="0" applyFill="0" applyBorder="0" applyAlignment="0" applyProtection="0"/>
    <xf numFmtId="0" fontId="9" fillId="0" borderId="0"/>
    <xf numFmtId="43" fontId="8" fillId="0" borderId="0" applyFont="0" applyFill="0" applyBorder="0" applyAlignment="0" applyProtection="0"/>
    <xf numFmtId="42" fontId="8" fillId="0" borderId="0" applyFont="0" applyFill="0" applyBorder="0" applyAlignment="0" applyProtection="0"/>
  </cellStyleXfs>
  <cellXfs count="311">
    <xf numFmtId="0" fontId="0" fillId="0" borderId="0" xfId="0"/>
    <xf numFmtId="0" fontId="1" fillId="0" borderId="0" xfId="0" applyFont="1"/>
    <xf numFmtId="0" fontId="4" fillId="0" borderId="0" xfId="0" applyFont="1"/>
    <xf numFmtId="3" fontId="1" fillId="0" borderId="0" xfId="0" applyNumberFormat="1" applyFont="1"/>
    <xf numFmtId="0" fontId="6" fillId="0" borderId="0" xfId="0" applyFont="1" applyAlignment="1">
      <alignment horizontal="center"/>
    </xf>
    <xf numFmtId="165" fontId="1" fillId="0" borderId="0" xfId="0" applyNumberFormat="1" applyFont="1"/>
    <xf numFmtId="0" fontId="1" fillId="3" borderId="1" xfId="0" applyFont="1" applyFill="1" applyBorder="1" applyAlignment="1">
      <alignment vertical="center" wrapText="1"/>
    </xf>
    <xf numFmtId="0" fontId="1" fillId="3" borderId="1" xfId="0" applyFont="1" applyFill="1" applyBorder="1" applyAlignment="1">
      <alignment horizontal="justify" vertical="center" wrapText="1"/>
    </xf>
    <xf numFmtId="164" fontId="1" fillId="0" borderId="0" xfId="2" applyFont="1"/>
    <xf numFmtId="0" fontId="3" fillId="0" borderId="0" xfId="0" applyFont="1" applyAlignment="1">
      <alignment horizontal="center"/>
    </xf>
    <xf numFmtId="0" fontId="7" fillId="2" borderId="1" xfId="0"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3" fontId="1" fillId="0" borderId="0" xfId="0" applyNumberFormat="1" applyFont="1" applyAlignment="1">
      <alignment horizontal="center"/>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3" fontId="1"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3" fontId="1" fillId="5" borderId="1" xfId="2" applyNumberFormat="1" applyFont="1" applyFill="1" applyBorder="1" applyAlignment="1">
      <alignment horizontal="center" vertical="center" wrapText="1"/>
    </xf>
    <xf numFmtId="0" fontId="1" fillId="5" borderId="1" xfId="0" applyFont="1" applyFill="1" applyBorder="1" applyAlignment="1">
      <alignment vertical="center" wrapText="1"/>
    </xf>
    <xf numFmtId="3" fontId="1"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3" fontId="1" fillId="3" borderId="1" xfId="2" applyNumberFormat="1" applyFont="1" applyFill="1" applyBorder="1" applyAlignment="1">
      <alignment horizontal="center" vertical="center" wrapText="1"/>
    </xf>
    <xf numFmtId="0" fontId="1"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3" fontId="1" fillId="6" borderId="1" xfId="2" applyNumberFormat="1" applyFont="1" applyFill="1" applyBorder="1" applyAlignment="1">
      <alignment horizontal="center" vertical="center" wrapText="1"/>
    </xf>
    <xf numFmtId="3" fontId="1" fillId="6" borderId="1" xfId="0" applyNumberFormat="1" applyFont="1" applyFill="1" applyBorder="1" applyAlignment="1">
      <alignment horizontal="center" vertical="center" wrapText="1"/>
    </xf>
    <xf numFmtId="0" fontId="1" fillId="6" borderId="1" xfId="0" applyFont="1" applyFill="1" applyBorder="1" applyAlignment="1">
      <alignment vertical="center" wrapText="1"/>
    </xf>
    <xf numFmtId="0" fontId="1" fillId="6" borderId="1" xfId="0" applyFont="1" applyFill="1" applyBorder="1" applyAlignment="1">
      <alignment horizontal="justify" vertical="center" wrapText="1"/>
    </xf>
    <xf numFmtId="0" fontId="1" fillId="7"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3" fontId="1" fillId="7" borderId="1" xfId="2" applyNumberFormat="1" applyFont="1" applyFill="1" applyBorder="1" applyAlignment="1">
      <alignment horizontal="center" vertical="center" wrapText="1"/>
    </xf>
    <xf numFmtId="0" fontId="1" fillId="7" borderId="1" xfId="0" applyFont="1" applyFill="1" applyBorder="1" applyAlignment="1">
      <alignment vertical="center" wrapText="1"/>
    </xf>
    <xf numFmtId="0" fontId="1" fillId="8" borderId="1" xfId="0" applyFont="1" applyFill="1" applyBorder="1" applyAlignment="1">
      <alignment vertical="center" wrapText="1"/>
    </xf>
    <xf numFmtId="0" fontId="1" fillId="8" borderId="1" xfId="0" applyFont="1" applyFill="1" applyBorder="1" applyAlignment="1">
      <alignment horizontal="left" vertical="center" wrapText="1"/>
    </xf>
    <xf numFmtId="3" fontId="1" fillId="8" borderId="1" xfId="0" applyNumberFormat="1" applyFont="1" applyFill="1" applyBorder="1" applyAlignment="1">
      <alignment horizontal="center" vertical="center" wrapText="1"/>
    </xf>
    <xf numFmtId="0" fontId="1" fillId="8" borderId="1" xfId="0" applyFont="1" applyFill="1" applyBorder="1" applyAlignment="1">
      <alignment horizontal="center" vertical="center"/>
    </xf>
    <xf numFmtId="0" fontId="2" fillId="9" borderId="1" xfId="0" applyFont="1" applyFill="1" applyBorder="1"/>
    <xf numFmtId="0" fontId="1" fillId="8" borderId="3" xfId="0" applyFont="1" applyFill="1" applyBorder="1" applyAlignment="1">
      <alignment horizontal="center" vertical="center"/>
    </xf>
    <xf numFmtId="0" fontId="1" fillId="10" borderId="1" xfId="0" applyFont="1" applyFill="1" applyBorder="1" applyAlignment="1">
      <alignment horizontal="left" vertical="center" wrapText="1"/>
    </xf>
    <xf numFmtId="3" fontId="1" fillId="10" borderId="1" xfId="0" applyNumberFormat="1" applyFont="1" applyFill="1" applyBorder="1" applyAlignment="1">
      <alignment horizontal="center" vertical="center"/>
    </xf>
    <xf numFmtId="0" fontId="1" fillId="10" borderId="1" xfId="0" applyFont="1" applyFill="1" applyBorder="1" applyAlignment="1">
      <alignment horizontal="center" vertical="center"/>
    </xf>
    <xf numFmtId="0" fontId="2" fillId="11" borderId="1" xfId="0" applyFont="1" applyFill="1" applyBorder="1"/>
    <xf numFmtId="3" fontId="2" fillId="11" borderId="1" xfId="0" applyNumberFormat="1" applyFont="1" applyFill="1" applyBorder="1"/>
    <xf numFmtId="0" fontId="1" fillId="12" borderId="1" xfId="0" applyFont="1" applyFill="1" applyBorder="1" applyAlignment="1">
      <alignment horizontal="center" vertical="center" wrapText="1"/>
    </xf>
    <xf numFmtId="3" fontId="1" fillId="12" borderId="1" xfId="0" applyNumberFormat="1" applyFont="1" applyFill="1" applyBorder="1" applyAlignment="1">
      <alignment horizontal="center" vertical="center"/>
    </xf>
    <xf numFmtId="0" fontId="1" fillId="14" borderId="1" xfId="0" applyFont="1" applyFill="1" applyBorder="1" applyAlignment="1">
      <alignment horizontal="center" vertical="center" wrapText="1"/>
    </xf>
    <xf numFmtId="0" fontId="2" fillId="12" borderId="5" xfId="0" applyFont="1" applyFill="1" applyBorder="1" applyAlignment="1">
      <alignment horizontal="center" vertical="center"/>
    </xf>
    <xf numFmtId="0" fontId="2" fillId="14" borderId="1" xfId="0" applyFont="1" applyFill="1" applyBorder="1" applyAlignment="1">
      <alignment horizontal="center" vertical="center" wrapText="1"/>
    </xf>
    <xf numFmtId="0" fontId="1" fillId="15" borderId="1" xfId="0" applyFont="1" applyFill="1" applyBorder="1" applyAlignment="1">
      <alignment horizontal="left" vertical="center" wrapText="1"/>
    </xf>
    <xf numFmtId="3" fontId="1" fillId="15" borderId="1" xfId="0" applyNumberFormat="1" applyFont="1" applyFill="1" applyBorder="1" applyAlignment="1">
      <alignment horizontal="center" vertical="center" wrapText="1"/>
    </xf>
    <xf numFmtId="0" fontId="1" fillId="15" borderId="1" xfId="0" applyFont="1" applyFill="1" applyBorder="1" applyAlignment="1">
      <alignment horizontal="center" vertical="center" wrapText="1"/>
    </xf>
    <xf numFmtId="0" fontId="2" fillId="16" borderId="1" xfId="0" applyFont="1" applyFill="1" applyBorder="1"/>
    <xf numFmtId="3" fontId="2" fillId="16" borderId="1" xfId="0" applyNumberFormat="1" applyFont="1" applyFill="1" applyBorder="1"/>
    <xf numFmtId="0" fontId="1" fillId="15" borderId="1" xfId="0" applyFont="1" applyFill="1" applyBorder="1" applyAlignment="1">
      <alignment vertical="center" wrapText="1"/>
    </xf>
    <xf numFmtId="0" fontId="1" fillId="15" borderId="1" xfId="0" applyFont="1" applyFill="1" applyBorder="1" applyAlignment="1">
      <alignment horizontal="center" vertical="center"/>
    </xf>
    <xf numFmtId="0" fontId="1" fillId="18" borderId="1" xfId="0" applyFont="1" applyFill="1" applyBorder="1" applyAlignment="1">
      <alignment horizontal="left" vertical="center" wrapText="1"/>
    </xf>
    <xf numFmtId="3" fontId="1" fillId="18" borderId="1" xfId="0" applyNumberFormat="1" applyFont="1" applyFill="1" applyBorder="1" applyAlignment="1">
      <alignment horizontal="center" vertical="center"/>
    </xf>
    <xf numFmtId="0" fontId="1" fillId="18" borderId="1" xfId="0" applyFont="1" applyFill="1" applyBorder="1" applyAlignment="1">
      <alignment horizontal="left" vertical="center" wrapText="1"/>
    </xf>
    <xf numFmtId="0" fontId="1" fillId="18" borderId="1" xfId="0" applyFont="1" applyFill="1" applyBorder="1" applyAlignment="1">
      <alignment horizontal="center" vertical="center" wrapText="1"/>
    </xf>
    <xf numFmtId="0" fontId="2" fillId="19" borderId="1" xfId="0" applyFont="1" applyFill="1" applyBorder="1"/>
    <xf numFmtId="3" fontId="2" fillId="19" borderId="1" xfId="0" applyNumberFormat="1" applyFont="1" applyFill="1" applyBorder="1"/>
    <xf numFmtId="0" fontId="1" fillId="18" borderId="1" xfId="0" applyFont="1" applyFill="1" applyBorder="1" applyAlignment="1">
      <alignment horizontal="center" vertical="center" wrapText="1"/>
    </xf>
    <xf numFmtId="0" fontId="1" fillId="18" borderId="1" xfId="0" applyFont="1" applyFill="1" applyBorder="1" applyAlignment="1">
      <alignment vertical="center" wrapText="1"/>
    </xf>
    <xf numFmtId="0" fontId="2" fillId="12" borderId="1" xfId="0" applyFont="1" applyFill="1" applyBorder="1" applyAlignment="1">
      <alignment horizontal="center" vertical="center" wrapText="1"/>
    </xf>
    <xf numFmtId="0" fontId="1" fillId="21" borderId="1" xfId="0" applyFont="1" applyFill="1" applyBorder="1" applyAlignment="1">
      <alignment horizontal="center" vertical="center" wrapText="1"/>
    </xf>
    <xf numFmtId="3" fontId="1" fillId="21" borderId="1" xfId="0" applyNumberFormat="1" applyFont="1" applyFill="1" applyBorder="1" applyAlignment="1">
      <alignment horizontal="center" vertical="center" wrapText="1"/>
    </xf>
    <xf numFmtId="0" fontId="2" fillId="21" borderId="1" xfId="0" applyFont="1" applyFill="1" applyBorder="1" applyAlignment="1">
      <alignment horizontal="center" vertical="center" wrapText="1"/>
    </xf>
    <xf numFmtId="3" fontId="1" fillId="21" borderId="1" xfId="5" applyNumberFormat="1" applyFont="1" applyFill="1" applyBorder="1" applyAlignment="1">
      <alignment horizontal="center" vertical="center"/>
    </xf>
    <xf numFmtId="3" fontId="2" fillId="21" borderId="1" xfId="0" applyNumberFormat="1" applyFont="1" applyFill="1" applyBorder="1" applyAlignment="1">
      <alignment horizontal="center" vertical="center" wrapText="1"/>
    </xf>
    <xf numFmtId="0" fontId="1" fillId="21" borderId="1" xfId="0" applyFont="1" applyFill="1" applyBorder="1" applyAlignment="1">
      <alignment horizontal="center" vertical="center"/>
    </xf>
    <xf numFmtId="0" fontId="2" fillId="21" borderId="1" xfId="0" applyFont="1" applyFill="1" applyBorder="1" applyAlignment="1">
      <alignment horizontal="center" vertical="center"/>
    </xf>
    <xf numFmtId="0" fontId="1" fillId="23" borderId="1" xfId="0" applyFont="1" applyFill="1" applyBorder="1" applyAlignment="1">
      <alignment vertical="center" wrapText="1"/>
    </xf>
    <xf numFmtId="164" fontId="1" fillId="23" borderId="1" xfId="2" applyFont="1" applyFill="1" applyBorder="1" applyAlignment="1">
      <alignment vertical="center" wrapText="1"/>
    </xf>
    <xf numFmtId="0" fontId="1" fillId="25" borderId="1" xfId="0" applyFont="1" applyFill="1" applyBorder="1" applyAlignment="1">
      <alignment horizontal="center" vertical="center"/>
    </xf>
    <xf numFmtId="0" fontId="1" fillId="23" borderId="1" xfId="0" applyFont="1" applyFill="1" applyBorder="1" applyAlignment="1">
      <alignment horizontal="center" vertical="center"/>
    </xf>
    <xf numFmtId="0" fontId="2" fillId="31" borderId="1" xfId="0" applyFont="1" applyFill="1" applyBorder="1" applyAlignment="1">
      <alignment horizontal="center" vertical="center" wrapText="1"/>
    </xf>
    <xf numFmtId="3" fontId="1" fillId="31" borderId="1" xfId="4" applyNumberFormat="1" applyFont="1" applyFill="1" applyBorder="1" applyAlignment="1">
      <alignment horizontal="center" vertical="center"/>
    </xf>
    <xf numFmtId="0" fontId="1" fillId="31"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12" borderId="3" xfId="0" applyFont="1" applyFill="1" applyBorder="1" applyAlignment="1">
      <alignment horizontal="justify" vertical="center" wrapText="1"/>
    </xf>
    <xf numFmtId="0" fontId="1" fillId="12" borderId="4" xfId="0" applyFont="1" applyFill="1" applyBorder="1" applyAlignment="1">
      <alignment horizontal="justify" vertical="center" wrapText="1"/>
    </xf>
    <xf numFmtId="0" fontId="1" fillId="12" borderId="5" xfId="0" applyFont="1" applyFill="1" applyBorder="1" applyAlignment="1">
      <alignment horizontal="justify" vertical="center" wrapText="1"/>
    </xf>
    <xf numFmtId="0" fontId="2" fillId="3" borderId="1" xfId="0" applyFont="1" applyFill="1" applyBorder="1" applyAlignment="1">
      <alignment vertical="center" wrapText="1"/>
    </xf>
    <xf numFmtId="0" fontId="1" fillId="3" borderId="1" xfId="0" applyFont="1" applyFill="1" applyBorder="1" applyAlignment="1">
      <alignment vertical="center" wrapText="1"/>
    </xf>
    <xf numFmtId="0" fontId="2" fillId="5" borderId="1" xfId="0" applyFont="1" applyFill="1" applyBorder="1" applyAlignment="1">
      <alignment vertical="center" wrapText="1"/>
    </xf>
    <xf numFmtId="0" fontId="1" fillId="5" borderId="1" xfId="0" applyFont="1" applyFill="1" applyBorder="1" applyAlignment="1">
      <alignment vertical="center" wrapText="1"/>
    </xf>
    <xf numFmtId="3" fontId="1" fillId="6" borderId="1" xfId="0" applyNumberFormat="1" applyFont="1" applyFill="1" applyBorder="1" applyAlignment="1">
      <alignment vertical="center" wrapText="1"/>
    </xf>
    <xf numFmtId="0" fontId="1" fillId="6" borderId="1" xfId="0" applyFont="1" applyFill="1" applyBorder="1" applyAlignment="1">
      <alignment vertical="center" wrapText="1"/>
    </xf>
    <xf numFmtId="3" fontId="1" fillId="7" borderId="1" xfId="0" applyNumberFormat="1" applyFont="1" applyFill="1" applyBorder="1" applyAlignment="1">
      <alignment vertical="center" wrapText="1"/>
    </xf>
    <xf numFmtId="0" fontId="2" fillId="9" borderId="1" xfId="0" applyFont="1" applyFill="1" applyBorder="1" applyAlignment="1"/>
    <xf numFmtId="0" fontId="1" fillId="10" borderId="1" xfId="0" applyFont="1" applyFill="1" applyBorder="1" applyAlignment="1">
      <alignment vertical="center" wrapText="1"/>
    </xf>
    <xf numFmtId="0" fontId="2" fillId="11" borderId="1" xfId="0" applyFont="1" applyFill="1" applyBorder="1" applyAlignment="1"/>
    <xf numFmtId="0" fontId="1" fillId="12" borderId="3" xfId="0" applyFont="1" applyFill="1" applyBorder="1" applyAlignment="1">
      <alignment vertical="center" wrapText="1"/>
    </xf>
    <xf numFmtId="0" fontId="2" fillId="13" borderId="4" xfId="0" applyFont="1" applyFill="1" applyBorder="1" applyAlignment="1"/>
    <xf numFmtId="0" fontId="2" fillId="13" borderId="5" xfId="0" applyFont="1" applyFill="1" applyBorder="1" applyAlignment="1"/>
    <xf numFmtId="0" fontId="1" fillId="12" borderId="4" xfId="0" applyFont="1" applyFill="1" applyBorder="1" applyAlignment="1">
      <alignment vertical="center" wrapText="1"/>
    </xf>
    <xf numFmtId="0" fontId="1" fillId="12" borderId="5" xfId="0" applyFont="1" applyFill="1" applyBorder="1" applyAlignment="1">
      <alignment vertical="center" wrapText="1"/>
    </xf>
    <xf numFmtId="0" fontId="2" fillId="16" borderId="1" xfId="0" applyFont="1" applyFill="1" applyBorder="1" applyAlignment="1"/>
    <xf numFmtId="0" fontId="2" fillId="19" borderId="1" xfId="0" applyFont="1" applyFill="1" applyBorder="1" applyAlignment="1"/>
    <xf numFmtId="0" fontId="2" fillId="21" borderId="1" xfId="0" applyFont="1" applyFill="1" applyBorder="1" applyAlignment="1">
      <alignment vertical="center" wrapText="1"/>
    </xf>
    <xf numFmtId="0" fontId="2" fillId="31" borderId="1" xfId="0" applyFont="1" applyFill="1" applyBorder="1" applyAlignment="1">
      <alignment vertical="center" wrapText="1"/>
    </xf>
    <xf numFmtId="0" fontId="1" fillId="18" borderId="3" xfId="0" applyFont="1" applyFill="1" applyBorder="1" applyAlignment="1">
      <alignment horizontal="justify" vertical="center"/>
    </xf>
    <xf numFmtId="0" fontId="2" fillId="19" borderId="4" xfId="0" applyFont="1" applyFill="1" applyBorder="1" applyAlignment="1">
      <alignment horizontal="justify"/>
    </xf>
    <xf numFmtId="0" fontId="2" fillId="19" borderId="5" xfId="0" applyFont="1" applyFill="1" applyBorder="1" applyAlignment="1">
      <alignment horizontal="justify"/>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33" borderId="3" xfId="0" applyFont="1" applyFill="1" applyBorder="1" applyAlignment="1">
      <alignment horizontal="center" vertical="center" wrapText="1"/>
    </xf>
    <xf numFmtId="0" fontId="2" fillId="33" borderId="1" xfId="0" applyFont="1" applyFill="1" applyBorder="1" applyAlignment="1">
      <alignment horizontal="center" vertical="center" wrapText="1"/>
    </xf>
    <xf numFmtId="0" fontId="2" fillId="33" borderId="1" xfId="0" applyFont="1" applyFill="1" applyBorder="1" applyAlignment="1">
      <alignment horizontal="center" vertical="center"/>
    </xf>
    <xf numFmtId="0" fontId="2" fillId="33" borderId="4" xfId="0" applyFont="1" applyFill="1" applyBorder="1" applyAlignment="1">
      <alignment horizontal="center" vertical="center" wrapText="1"/>
    </xf>
    <xf numFmtId="0" fontId="2" fillId="33" borderId="5" xfId="0" applyFont="1" applyFill="1" applyBorder="1" applyAlignment="1">
      <alignment horizontal="center" vertical="center" wrapText="1"/>
    </xf>
    <xf numFmtId="0" fontId="1" fillId="4" borderId="3" xfId="0" applyFont="1" applyFill="1" applyBorder="1" applyAlignment="1">
      <alignment horizontal="center" vertical="center" wrapText="1"/>
    </xf>
    <xf numFmtId="3" fontId="1" fillId="4" borderId="3" xfId="0" applyNumberFormat="1"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4" xfId="0" applyFont="1" applyFill="1" applyBorder="1" applyAlignment="1">
      <alignment horizontal="center" vertical="center" wrapText="1"/>
    </xf>
    <xf numFmtId="3" fontId="1" fillId="4" borderId="4" xfId="0" applyNumberFormat="1" applyFont="1" applyFill="1" applyBorder="1" applyAlignment="1">
      <alignment horizontal="center" vertical="center" wrapText="1"/>
    </xf>
    <xf numFmtId="0" fontId="1" fillId="4" borderId="5" xfId="0" applyFont="1" applyFill="1" applyBorder="1" applyAlignment="1">
      <alignment horizontal="center" vertical="center" wrapText="1"/>
    </xf>
    <xf numFmtId="3" fontId="1" fillId="4" borderId="5" xfId="0" applyNumberFormat="1" applyFont="1" applyFill="1" applyBorder="1" applyAlignment="1">
      <alignment horizontal="center" vertical="center" wrapText="1"/>
    </xf>
    <xf numFmtId="3" fontId="1" fillId="3" borderId="1" xfId="2" applyNumberFormat="1" applyFont="1" applyFill="1" applyBorder="1" applyAlignment="1">
      <alignment horizontal="center" vertical="center"/>
    </xf>
    <xf numFmtId="3" fontId="1" fillId="5" borderId="1" xfId="2" applyNumberFormat="1" applyFont="1" applyFill="1" applyBorder="1" applyAlignment="1">
      <alignment horizontal="center" vertical="center"/>
    </xf>
    <xf numFmtId="3" fontId="1" fillId="6" borderId="1" xfId="2" applyNumberFormat="1" applyFont="1" applyFill="1" applyBorder="1" applyAlignment="1">
      <alignment horizontal="center" vertical="center"/>
    </xf>
    <xf numFmtId="3" fontId="1" fillId="7" borderId="1" xfId="2" applyNumberFormat="1" applyFont="1" applyFill="1" applyBorder="1" applyAlignment="1">
      <alignment horizontal="center" vertical="center"/>
    </xf>
    <xf numFmtId="3" fontId="2" fillId="13" borderId="1" xfId="0" applyNumberFormat="1" applyFont="1" applyFill="1" applyBorder="1"/>
    <xf numFmtId="3" fontId="1" fillId="12" borderId="1" xfId="0" applyNumberFormat="1" applyFont="1" applyFill="1" applyBorder="1" applyAlignment="1">
      <alignment horizontal="center" vertical="center" wrapText="1"/>
    </xf>
    <xf numFmtId="3" fontId="1" fillId="15" borderId="1" xfId="0" applyNumberFormat="1" applyFont="1" applyFill="1" applyBorder="1" applyAlignment="1">
      <alignment horizontal="center" vertical="center"/>
    </xf>
    <xf numFmtId="3" fontId="1" fillId="18" borderId="1" xfId="0" applyNumberFormat="1" applyFont="1" applyFill="1" applyBorder="1" applyAlignment="1">
      <alignment vertical="center"/>
    </xf>
    <xf numFmtId="3" fontId="1" fillId="23" borderId="1" xfId="2" applyNumberFormat="1" applyFont="1" applyFill="1" applyBorder="1" applyAlignment="1">
      <alignment horizontal="center" vertical="center" wrapText="1"/>
    </xf>
    <xf numFmtId="3" fontId="2" fillId="33" borderId="3" xfId="5" applyNumberFormat="1" applyFont="1" applyFill="1" applyBorder="1" applyAlignment="1">
      <alignment horizontal="center" vertical="center" wrapText="1"/>
    </xf>
    <xf numFmtId="3" fontId="2" fillId="33" borderId="4" xfId="5" applyNumberFormat="1" applyFont="1" applyFill="1" applyBorder="1" applyAlignment="1">
      <alignment horizontal="center" vertical="center" wrapText="1"/>
    </xf>
    <xf numFmtId="3" fontId="2" fillId="33" borderId="1" xfId="5" applyNumberFormat="1" applyFont="1" applyFill="1" applyBorder="1" applyAlignment="1">
      <alignment horizontal="center" vertical="center" wrapText="1"/>
    </xf>
    <xf numFmtId="3" fontId="2" fillId="4" borderId="3" xfId="2" applyNumberFormat="1" applyFont="1" applyFill="1" applyBorder="1" applyAlignment="1">
      <alignment horizontal="center" vertical="center" wrapText="1"/>
    </xf>
    <xf numFmtId="3" fontId="2" fillId="4" borderId="4" xfId="2" applyNumberFormat="1" applyFont="1" applyFill="1" applyBorder="1" applyAlignment="1">
      <alignment horizontal="center" vertical="center" wrapText="1"/>
    </xf>
    <xf numFmtId="3" fontId="2" fillId="4" borderId="5" xfId="2" applyNumberFormat="1" applyFont="1" applyFill="1" applyBorder="1" applyAlignment="1">
      <alignment horizontal="center" vertical="center" wrapText="1"/>
    </xf>
    <xf numFmtId="3" fontId="1" fillId="10" borderId="1" xfId="0" applyNumberFormat="1" applyFont="1" applyFill="1" applyBorder="1" applyAlignment="1">
      <alignment horizontal="center" vertical="center"/>
    </xf>
    <xf numFmtId="3" fontId="1" fillId="15" borderId="3" xfId="0" applyNumberFormat="1" applyFont="1" applyFill="1" applyBorder="1" applyAlignment="1">
      <alignment horizontal="center" vertical="center"/>
    </xf>
    <xf numFmtId="3" fontId="1" fillId="15" borderId="5" xfId="0" applyNumberFormat="1" applyFont="1" applyFill="1" applyBorder="1" applyAlignment="1">
      <alignment horizontal="center" vertical="center"/>
    </xf>
    <xf numFmtId="3" fontId="1" fillId="18" borderId="1" xfId="0" applyNumberFormat="1" applyFont="1" applyFill="1" applyBorder="1" applyAlignment="1">
      <alignment horizontal="center" vertical="center" wrapText="1"/>
    </xf>
    <xf numFmtId="3" fontId="1" fillId="21" borderId="1" xfId="5" applyNumberFormat="1" applyFont="1" applyFill="1" applyBorder="1" applyAlignment="1">
      <alignment horizontal="center" vertical="center" wrapText="1"/>
    </xf>
    <xf numFmtId="3" fontId="1" fillId="21" borderId="1" xfId="5" applyNumberFormat="1" applyFont="1" applyFill="1" applyBorder="1" applyAlignment="1">
      <alignment horizontal="center" vertical="center"/>
    </xf>
    <xf numFmtId="3" fontId="2" fillId="21" borderId="1" xfId="5" applyNumberFormat="1" applyFont="1" applyFill="1" applyBorder="1" applyAlignment="1">
      <alignment horizontal="center" vertical="center"/>
    </xf>
    <xf numFmtId="3" fontId="1" fillId="24" borderId="1" xfId="5" applyNumberFormat="1" applyFont="1" applyFill="1" applyBorder="1" applyAlignment="1">
      <alignment horizontal="center" vertical="center" wrapText="1"/>
    </xf>
    <xf numFmtId="3" fontId="1" fillId="27" borderId="1" xfId="5" applyNumberFormat="1" applyFont="1" applyFill="1" applyBorder="1" applyAlignment="1">
      <alignment horizontal="center" vertical="center" wrapText="1"/>
    </xf>
    <xf numFmtId="3" fontId="1" fillId="29" borderId="1" xfId="5" applyNumberFormat="1" applyFont="1" applyFill="1" applyBorder="1" applyAlignment="1">
      <alignment horizontal="center" vertical="center" wrapText="1"/>
    </xf>
    <xf numFmtId="3" fontId="1" fillId="28" borderId="1" xfId="5" applyNumberFormat="1" applyFont="1" applyFill="1" applyBorder="1" applyAlignment="1">
      <alignment horizontal="center" vertical="center" wrapText="1"/>
    </xf>
    <xf numFmtId="3" fontId="1" fillId="31" borderId="1" xfId="4" applyNumberFormat="1" applyFont="1" applyFill="1" applyBorder="1" applyAlignment="1">
      <alignment horizontal="center" vertical="center" wrapText="1"/>
    </xf>
    <xf numFmtId="3" fontId="1" fillId="15" borderId="1" xfId="0" applyNumberFormat="1" applyFont="1" applyFill="1" applyBorder="1" applyAlignment="1">
      <alignment horizontal="center" vertical="center"/>
    </xf>
    <xf numFmtId="3" fontId="1" fillId="31" borderId="1" xfId="4" applyNumberFormat="1" applyFont="1" applyFill="1" applyBorder="1" applyAlignment="1">
      <alignment horizontal="center" vertical="center"/>
    </xf>
    <xf numFmtId="3" fontId="2" fillId="33" borderId="1" xfId="5" applyNumberFormat="1" applyFont="1" applyFill="1" applyBorder="1" applyAlignment="1">
      <alignment horizontal="center" vertical="center"/>
    </xf>
    <xf numFmtId="3" fontId="1" fillId="8" borderId="3" xfId="0" applyNumberFormat="1" applyFont="1" applyFill="1" applyBorder="1" applyAlignment="1">
      <alignment horizontal="center" vertical="center" wrapText="1"/>
    </xf>
    <xf numFmtId="3" fontId="1" fillId="8" borderId="5" xfId="0" applyNumberFormat="1" applyFont="1" applyFill="1" applyBorder="1" applyAlignment="1">
      <alignment horizontal="center" vertical="center" wrapText="1"/>
    </xf>
    <xf numFmtId="3" fontId="1" fillId="3" borderId="1" xfId="2" applyNumberFormat="1" applyFont="1" applyFill="1" applyBorder="1" applyAlignment="1">
      <alignment horizontal="center" vertical="center" wrapText="1"/>
    </xf>
    <xf numFmtId="3" fontId="1" fillId="3" borderId="1" xfId="2" applyNumberFormat="1" applyFont="1" applyFill="1" applyBorder="1" applyAlignment="1">
      <alignment horizontal="center" vertical="center"/>
    </xf>
    <xf numFmtId="3" fontId="1" fillId="5" borderId="1" xfId="2" applyNumberFormat="1" applyFont="1" applyFill="1" applyBorder="1" applyAlignment="1">
      <alignment horizontal="center" vertical="center"/>
    </xf>
    <xf numFmtId="3" fontId="1" fillId="5" borderId="1" xfId="2" applyNumberFormat="1" applyFont="1" applyFill="1" applyBorder="1" applyAlignment="1">
      <alignment horizontal="center" vertical="center" wrapText="1"/>
    </xf>
    <xf numFmtId="3" fontId="1" fillId="7" borderId="1" xfId="2" applyNumberFormat="1" applyFont="1" applyFill="1" applyBorder="1" applyAlignment="1">
      <alignment horizontal="center" vertical="center"/>
    </xf>
    <xf numFmtId="3" fontId="1" fillId="10" borderId="3" xfId="0" applyNumberFormat="1" applyFont="1" applyFill="1" applyBorder="1" applyAlignment="1">
      <alignment horizontal="center" vertical="center"/>
    </xf>
    <xf numFmtId="3" fontId="1" fillId="10" borderId="4" xfId="0" applyNumberFormat="1" applyFont="1" applyFill="1" applyBorder="1" applyAlignment="1">
      <alignment horizontal="center" vertical="center"/>
    </xf>
    <xf numFmtId="3" fontId="1" fillId="10" borderId="5" xfId="0" applyNumberFormat="1" applyFont="1" applyFill="1" applyBorder="1" applyAlignment="1">
      <alignment horizontal="center" vertical="center"/>
    </xf>
    <xf numFmtId="3" fontId="2" fillId="13" borderId="1" xfId="0" applyNumberFormat="1" applyFont="1" applyFill="1" applyBorder="1" applyAlignment="1">
      <alignment horizontal="center"/>
    </xf>
    <xf numFmtId="3" fontId="1" fillId="12" borderId="6" xfId="0" applyNumberFormat="1" applyFont="1" applyFill="1" applyBorder="1" applyAlignment="1">
      <alignment horizontal="center" vertical="center"/>
    </xf>
    <xf numFmtId="3" fontId="1" fillId="12" borderId="7" xfId="0" applyNumberFormat="1" applyFont="1" applyFill="1" applyBorder="1" applyAlignment="1">
      <alignment horizontal="center" vertical="center"/>
    </xf>
    <xf numFmtId="3" fontId="1" fillId="12" borderId="4" xfId="0" applyNumberFormat="1" applyFont="1" applyFill="1" applyBorder="1" applyAlignment="1">
      <alignment horizontal="center" vertical="center"/>
    </xf>
    <xf numFmtId="3" fontId="1" fillId="12" borderId="5" xfId="0" applyNumberFormat="1" applyFont="1" applyFill="1" applyBorder="1" applyAlignment="1">
      <alignment horizontal="center" vertical="center"/>
    </xf>
    <xf numFmtId="3" fontId="1" fillId="15" borderId="1" xfId="0" applyNumberFormat="1" applyFont="1" applyFill="1" applyBorder="1" applyAlignment="1">
      <alignment horizontal="center" vertical="center" wrapText="1"/>
    </xf>
    <xf numFmtId="3" fontId="2" fillId="16" borderId="1" xfId="0" applyNumberFormat="1" applyFont="1" applyFill="1" applyBorder="1" applyAlignment="1">
      <alignment horizontal="center"/>
    </xf>
    <xf numFmtId="3" fontId="2" fillId="19" borderId="1" xfId="0" applyNumberFormat="1" applyFont="1" applyFill="1" applyBorder="1" applyAlignment="1">
      <alignment horizontal="center"/>
    </xf>
    <xf numFmtId="3" fontId="1" fillId="18" borderId="1" xfId="0" applyNumberFormat="1" applyFont="1" applyFill="1" applyBorder="1" applyAlignment="1">
      <alignment horizontal="center" vertical="center"/>
    </xf>
    <xf numFmtId="3" fontId="13" fillId="27" borderId="1" xfId="5" applyNumberFormat="1" applyFont="1" applyFill="1" applyBorder="1" applyAlignment="1">
      <alignment horizontal="center" vertical="center" wrapText="1"/>
    </xf>
    <xf numFmtId="0" fontId="1" fillId="12" borderId="3" xfId="0" applyFont="1" applyFill="1" applyBorder="1" applyAlignment="1">
      <alignment horizontal="justify" vertical="center"/>
    </xf>
    <xf numFmtId="0" fontId="1" fillId="12" borderId="4" xfId="0" applyFont="1" applyFill="1" applyBorder="1" applyAlignment="1">
      <alignment horizontal="justify" vertical="center"/>
    </xf>
    <xf numFmtId="0" fontId="1" fillId="12" borderId="5" xfId="0" applyFont="1" applyFill="1" applyBorder="1" applyAlignment="1">
      <alignment horizontal="justify" vertical="center"/>
    </xf>
    <xf numFmtId="0" fontId="1" fillId="15" borderId="3" xfId="0" applyFont="1" applyFill="1" applyBorder="1" applyAlignment="1">
      <alignment horizontal="justify" vertical="center"/>
    </xf>
    <xf numFmtId="0" fontId="2" fillId="16" borderId="4" xfId="0" applyFont="1" applyFill="1" applyBorder="1" applyAlignment="1">
      <alignment horizontal="justify"/>
    </xf>
    <xf numFmtId="0" fontId="2" fillId="16" borderId="5" xfId="0" applyFont="1" applyFill="1" applyBorder="1" applyAlignment="1">
      <alignment horizontal="justify"/>
    </xf>
    <xf numFmtId="3" fontId="1" fillId="4" borderId="3" xfId="2" applyNumberFormat="1" applyFont="1" applyFill="1" applyBorder="1" applyAlignment="1">
      <alignment horizontal="center" vertical="center" wrapText="1"/>
    </xf>
    <xf numFmtId="3" fontId="1" fillId="4" borderId="4" xfId="2" applyNumberFormat="1" applyFont="1" applyFill="1" applyBorder="1" applyAlignment="1">
      <alignment horizontal="center" vertical="center" wrapText="1"/>
    </xf>
    <xf numFmtId="3" fontId="1" fillId="4" borderId="5" xfId="2" applyNumberFormat="1" applyFont="1" applyFill="1" applyBorder="1" applyAlignment="1">
      <alignment horizontal="center" vertical="center" wrapText="1"/>
    </xf>
    <xf numFmtId="3" fontId="1" fillId="23" borderId="3" xfId="2" applyNumberFormat="1" applyFont="1" applyFill="1" applyBorder="1" applyAlignment="1">
      <alignment horizontal="center" vertical="center" wrapText="1"/>
    </xf>
    <xf numFmtId="3" fontId="1" fillId="23" borderId="4" xfId="2" applyNumberFormat="1" applyFont="1" applyFill="1" applyBorder="1" applyAlignment="1">
      <alignment horizontal="center" vertical="center" wrapText="1"/>
    </xf>
    <xf numFmtId="3" fontId="1" fillId="23" borderId="5" xfId="2" applyNumberFormat="1" applyFont="1" applyFill="1" applyBorder="1" applyAlignment="1">
      <alignment horizontal="center" vertical="center" wrapText="1"/>
    </xf>
    <xf numFmtId="3" fontId="2" fillId="33" borderId="3" xfId="5" applyNumberFormat="1" applyFont="1" applyFill="1" applyBorder="1" applyAlignment="1">
      <alignment horizontal="center" vertical="center"/>
    </xf>
    <xf numFmtId="3" fontId="2" fillId="33" borderId="4" xfId="5" applyNumberFormat="1" applyFont="1" applyFill="1" applyBorder="1" applyAlignment="1">
      <alignment horizontal="center" vertical="center"/>
    </xf>
    <xf numFmtId="0" fontId="2" fillId="33" borderId="1" xfId="0" applyFont="1" applyFill="1" applyBorder="1" applyAlignment="1">
      <alignment horizontal="justify" vertical="center" wrapText="1"/>
    </xf>
    <xf numFmtId="3" fontId="2" fillId="33" borderId="1" xfId="2" applyNumberFormat="1" applyFont="1" applyFill="1" applyBorder="1" applyAlignment="1">
      <alignment horizontal="center" vertical="center" wrapText="1"/>
    </xf>
    <xf numFmtId="3" fontId="2" fillId="33" borderId="3" xfId="5" applyNumberFormat="1" applyFont="1" applyFill="1" applyBorder="1" applyAlignment="1">
      <alignment horizontal="center" vertical="center"/>
    </xf>
    <xf numFmtId="3" fontId="2" fillId="33" borderId="5" xfId="5" applyNumberFormat="1" applyFont="1" applyFill="1" applyBorder="1" applyAlignment="1">
      <alignment horizontal="center" vertical="center"/>
    </xf>
    <xf numFmtId="3" fontId="2" fillId="3" borderId="1" xfId="2" applyNumberFormat="1" applyFont="1" applyFill="1" applyBorder="1" applyAlignment="1">
      <alignment horizontal="center" vertical="center" wrapText="1"/>
    </xf>
    <xf numFmtId="3" fontId="1" fillId="3" borderId="1" xfId="0" applyNumberFormat="1" applyFont="1" applyFill="1" applyBorder="1" applyAlignment="1">
      <alignment horizontal="center" vertical="center"/>
    </xf>
    <xf numFmtId="3" fontId="2" fillId="3" borderId="1" xfId="0" applyNumberFormat="1" applyFont="1" applyFill="1" applyBorder="1" applyAlignment="1">
      <alignment horizontal="center" vertical="center"/>
    </xf>
    <xf numFmtId="3" fontId="1" fillId="5" borderId="1" xfId="0" applyNumberFormat="1" applyFont="1" applyFill="1" applyBorder="1" applyAlignment="1">
      <alignment horizontal="center" vertical="center"/>
    </xf>
    <xf numFmtId="3" fontId="1" fillId="6" borderId="1" xfId="0" applyNumberFormat="1" applyFont="1" applyFill="1" applyBorder="1" applyAlignment="1">
      <alignment horizontal="center" vertical="center"/>
    </xf>
    <xf numFmtId="3" fontId="2" fillId="6" borderId="1" xfId="0" applyNumberFormat="1" applyFont="1" applyFill="1" applyBorder="1" applyAlignment="1">
      <alignment horizontal="center" vertical="center"/>
    </xf>
    <xf numFmtId="3" fontId="1" fillId="7" borderId="1" xfId="0" applyNumberFormat="1" applyFont="1" applyFill="1" applyBorder="1" applyAlignment="1">
      <alignment horizontal="center" vertical="center"/>
    </xf>
    <xf numFmtId="3" fontId="1" fillId="8" borderId="1" xfId="0" applyNumberFormat="1" applyFont="1" applyFill="1" applyBorder="1" applyAlignment="1">
      <alignment horizontal="center" vertical="center"/>
    </xf>
    <xf numFmtId="3" fontId="1" fillId="8" borderId="3" xfId="0" applyNumberFormat="1" applyFont="1" applyFill="1" applyBorder="1" applyAlignment="1">
      <alignment horizontal="center" vertical="center"/>
    </xf>
    <xf numFmtId="3" fontId="2" fillId="14" borderId="5" xfId="0" applyNumberFormat="1" applyFont="1" applyFill="1" applyBorder="1" applyAlignment="1">
      <alignment horizontal="center" vertical="center"/>
    </xf>
    <xf numFmtId="3" fontId="2" fillId="12" borderId="1" xfId="0" applyNumberFormat="1" applyFont="1" applyFill="1" applyBorder="1" applyAlignment="1">
      <alignment horizontal="center" vertical="center"/>
    </xf>
    <xf numFmtId="3" fontId="2" fillId="14" borderId="1" xfId="0" applyNumberFormat="1" applyFont="1" applyFill="1" applyBorder="1" applyAlignment="1">
      <alignment horizontal="center" vertical="center" wrapText="1"/>
    </xf>
    <xf numFmtId="3" fontId="1" fillId="21" borderId="1" xfId="5" applyNumberFormat="1" applyFont="1" applyFill="1" applyBorder="1" applyAlignment="1">
      <alignment horizontal="center"/>
    </xf>
    <xf numFmtId="3" fontId="2" fillId="21" borderId="1" xfId="5" applyNumberFormat="1" applyFont="1" applyFill="1" applyBorder="1" applyAlignment="1">
      <alignment horizontal="center" vertical="center"/>
    </xf>
    <xf numFmtId="3" fontId="1" fillId="25" borderId="1" xfId="5" applyNumberFormat="1" applyFont="1" applyFill="1" applyBorder="1" applyAlignment="1">
      <alignment horizontal="center" vertical="center"/>
    </xf>
    <xf numFmtId="3" fontId="1" fillId="23" borderId="1" xfId="5" applyNumberFormat="1" applyFont="1" applyFill="1" applyBorder="1" applyAlignment="1">
      <alignment horizontal="center"/>
    </xf>
    <xf numFmtId="3" fontId="1" fillId="25" borderId="1" xfId="5" applyNumberFormat="1" applyFont="1" applyFill="1" applyBorder="1" applyAlignment="1">
      <alignment horizontal="center" vertical="center"/>
    </xf>
    <xf numFmtId="3" fontId="1" fillId="23" borderId="1" xfId="5" applyNumberFormat="1" applyFont="1" applyFill="1" applyBorder="1" applyAlignment="1">
      <alignment horizontal="center" vertical="center"/>
    </xf>
    <xf numFmtId="3" fontId="2" fillId="4" borderId="1" xfId="2" applyNumberFormat="1" applyFont="1" applyFill="1" applyBorder="1" applyAlignment="1">
      <alignment horizontal="center" vertical="center" wrapText="1"/>
    </xf>
    <xf numFmtId="0" fontId="1" fillId="25" borderId="3" xfId="0" applyFont="1" applyFill="1" applyBorder="1" applyAlignment="1">
      <alignment horizontal="center" vertical="center"/>
    </xf>
    <xf numFmtId="0" fontId="1" fillId="25" borderId="5" xfId="0" applyFont="1" applyFill="1" applyBorder="1" applyAlignment="1">
      <alignment horizontal="center" vertical="center"/>
    </xf>
    <xf numFmtId="0" fontId="1" fillId="23" borderId="3" xfId="0" applyFont="1" applyFill="1" applyBorder="1" applyAlignment="1">
      <alignment horizontal="center" vertical="center"/>
    </xf>
    <xf numFmtId="0" fontId="1" fillId="23" borderId="5" xfId="0" applyFont="1" applyFill="1" applyBorder="1" applyAlignment="1">
      <alignment horizontal="center" vertical="center"/>
    </xf>
    <xf numFmtId="0" fontId="1" fillId="25" borderId="4" xfId="0" applyFont="1" applyFill="1" applyBorder="1" applyAlignment="1">
      <alignment horizontal="center" vertical="center"/>
    </xf>
    <xf numFmtId="3" fontId="10" fillId="0" borderId="0" xfId="0" applyNumberFormat="1" applyFont="1" applyAlignment="1">
      <alignment horizontal="center"/>
    </xf>
    <xf numFmtId="0" fontId="1" fillId="3" borderId="1" xfId="0" applyFont="1" applyFill="1" applyBorder="1" applyAlignment="1">
      <alignment horizontal="justify" vertical="center" wrapText="1"/>
    </xf>
    <xf numFmtId="0" fontId="1" fillId="5" borderId="1"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1" fillId="8" borderId="1" xfId="0" applyFont="1" applyFill="1" applyBorder="1" applyAlignment="1">
      <alignment horizontal="justify" vertical="center" wrapText="1"/>
    </xf>
    <xf numFmtId="0" fontId="1" fillId="8" borderId="1" xfId="0" applyFont="1" applyFill="1" applyBorder="1" applyAlignment="1">
      <alignment horizontal="justify" vertical="center" wrapText="1"/>
    </xf>
    <xf numFmtId="0" fontId="2" fillId="9" borderId="1" xfId="0" applyFont="1" applyFill="1" applyBorder="1" applyAlignment="1">
      <alignment horizontal="justify"/>
    </xf>
    <xf numFmtId="0" fontId="1" fillId="8" borderId="3" xfId="0" applyFont="1" applyFill="1" applyBorder="1" applyAlignment="1">
      <alignment horizontal="justify" vertical="center" wrapText="1"/>
    </xf>
    <xf numFmtId="0" fontId="1" fillId="10" borderId="1" xfId="0" applyFont="1" applyFill="1" applyBorder="1" applyAlignment="1">
      <alignment horizontal="justify" vertical="center" wrapText="1"/>
    </xf>
    <xf numFmtId="0" fontId="13" fillId="10" borderId="1" xfId="0" applyFont="1" applyFill="1" applyBorder="1" applyAlignment="1">
      <alignment horizontal="justify" wrapText="1"/>
    </xf>
    <xf numFmtId="0" fontId="2" fillId="12" borderId="1" xfId="0" applyFont="1" applyFill="1" applyBorder="1" applyAlignment="1">
      <alignment horizontal="justify" vertical="center" wrapText="1"/>
    </xf>
    <xf numFmtId="0" fontId="2" fillId="12" borderId="5" xfId="0" applyFont="1" applyFill="1" applyBorder="1" applyAlignment="1">
      <alignment horizontal="justify" vertical="center" wrapText="1"/>
    </xf>
    <xf numFmtId="0" fontId="2" fillId="12" borderId="1" xfId="0" applyFont="1" applyFill="1" applyBorder="1" applyAlignment="1">
      <alignment horizontal="justify"/>
    </xf>
    <xf numFmtId="0" fontId="2" fillId="14" borderId="1" xfId="0" applyFont="1" applyFill="1" applyBorder="1" applyAlignment="1">
      <alignment horizontal="justify" vertical="center" wrapText="1"/>
    </xf>
    <xf numFmtId="0" fontId="1" fillId="15" borderId="1" xfId="0" applyFont="1" applyFill="1" applyBorder="1" applyAlignment="1">
      <alignment horizontal="justify" vertical="center" wrapText="1"/>
    </xf>
    <xf numFmtId="0" fontId="1" fillId="15" borderId="1" xfId="0" applyFont="1" applyFill="1" applyBorder="1" applyAlignment="1">
      <alignment horizontal="justify" vertical="top" wrapText="1"/>
    </xf>
    <xf numFmtId="0" fontId="1" fillId="17" borderId="1" xfId="0" applyFont="1" applyFill="1" applyBorder="1" applyAlignment="1">
      <alignment horizontal="justify" vertical="center" wrapText="1"/>
    </xf>
    <xf numFmtId="0" fontId="1" fillId="15" borderId="1" xfId="0" applyFont="1" applyFill="1" applyBorder="1" applyAlignment="1">
      <alignment horizontal="justify" vertical="center" wrapText="1"/>
    </xf>
    <xf numFmtId="0" fontId="2" fillId="16" borderId="1" xfId="0" applyFont="1" applyFill="1" applyBorder="1" applyAlignment="1">
      <alignment horizontal="justify"/>
    </xf>
    <xf numFmtId="0" fontId="1" fillId="15" borderId="1" xfId="0" applyFont="1" applyFill="1" applyBorder="1" applyAlignment="1">
      <alignment horizontal="justify" vertical="top" wrapText="1"/>
    </xf>
    <xf numFmtId="0" fontId="1" fillId="18" borderId="1" xfId="0" applyFont="1" applyFill="1" applyBorder="1" applyAlignment="1">
      <alignment horizontal="justify" vertical="center" wrapText="1"/>
    </xf>
    <xf numFmtId="0" fontId="1" fillId="20" borderId="1" xfId="0" applyFont="1" applyFill="1" applyBorder="1" applyAlignment="1">
      <alignment horizontal="justify" vertical="center" wrapText="1"/>
    </xf>
    <xf numFmtId="0" fontId="1" fillId="18" borderId="1" xfId="0" applyFont="1" applyFill="1" applyBorder="1" applyAlignment="1">
      <alignment horizontal="justify" vertical="center" wrapText="1"/>
    </xf>
    <xf numFmtId="0" fontId="2" fillId="19" borderId="1" xfId="0" applyFont="1" applyFill="1" applyBorder="1" applyAlignment="1">
      <alignment horizontal="justify"/>
    </xf>
    <xf numFmtId="0" fontId="1" fillId="21" borderId="1" xfId="0" applyFont="1" applyFill="1" applyBorder="1" applyAlignment="1">
      <alignment horizontal="justify" vertical="center" wrapText="1"/>
    </xf>
    <xf numFmtId="0" fontId="1" fillId="21" borderId="1" xfId="0" applyFont="1" applyFill="1" applyBorder="1" applyAlignment="1">
      <alignment horizontal="justify"/>
    </xf>
    <xf numFmtId="0" fontId="1" fillId="22" borderId="1" xfId="0" applyFont="1" applyFill="1" applyBorder="1" applyAlignment="1">
      <alignment horizontal="justify" vertical="center" wrapText="1"/>
    </xf>
    <xf numFmtId="0" fontId="1" fillId="21" borderId="1" xfId="0" applyFont="1" applyFill="1" applyBorder="1" applyAlignment="1">
      <alignment horizontal="justify" vertical="top"/>
    </xf>
    <xf numFmtId="0" fontId="2" fillId="21" borderId="1" xfId="0" applyFont="1" applyFill="1" applyBorder="1" applyAlignment="1">
      <alignment horizontal="justify" vertical="top" wrapText="1"/>
    </xf>
    <xf numFmtId="0" fontId="1" fillId="21" borderId="1" xfId="0" applyFont="1" applyFill="1" applyBorder="1" applyAlignment="1">
      <alignment horizontal="justify" vertical="top" wrapText="1"/>
    </xf>
    <xf numFmtId="0" fontId="2" fillId="21" borderId="1" xfId="0" applyFont="1" applyFill="1" applyBorder="1" applyAlignment="1">
      <alignment horizontal="justify" vertical="center"/>
    </xf>
    <xf numFmtId="0" fontId="2" fillId="21" borderId="1" xfId="0" applyFont="1" applyFill="1" applyBorder="1" applyAlignment="1">
      <alignment horizontal="justify" vertical="center" wrapText="1"/>
    </xf>
    <xf numFmtId="0" fontId="1" fillId="21" borderId="1" xfId="0" applyFont="1" applyFill="1" applyBorder="1" applyAlignment="1">
      <alignment horizontal="justify" vertical="center" wrapText="1"/>
    </xf>
    <xf numFmtId="0" fontId="2" fillId="21" borderId="1" xfId="0" applyFont="1" applyFill="1" applyBorder="1" applyAlignment="1">
      <alignment horizontal="justify" vertical="center" wrapText="1"/>
    </xf>
    <xf numFmtId="0" fontId="1" fillId="24" borderId="1" xfId="0" applyFont="1" applyFill="1" applyBorder="1" applyAlignment="1">
      <alignment horizontal="justify" vertical="center" wrapText="1"/>
    </xf>
    <xf numFmtId="0" fontId="1" fillId="25" borderId="1" xfId="0" applyFont="1" applyFill="1" applyBorder="1" applyAlignment="1">
      <alignment horizontal="justify" vertical="center" wrapText="1"/>
    </xf>
    <xf numFmtId="0" fontId="1" fillId="26" borderId="1" xfId="0" applyFont="1" applyFill="1" applyBorder="1" applyAlignment="1">
      <alignment horizontal="justify" vertical="center" wrapText="1"/>
    </xf>
    <xf numFmtId="0" fontId="1" fillId="25" borderId="1" xfId="0" applyFont="1" applyFill="1" applyBorder="1" applyAlignment="1">
      <alignment horizontal="justify" vertical="center" wrapText="1"/>
    </xf>
    <xf numFmtId="0" fontId="1" fillId="26" borderId="3" xfId="0" applyFont="1" applyFill="1" applyBorder="1" applyAlignment="1">
      <alignment horizontal="justify" vertical="center" wrapText="1"/>
    </xf>
    <xf numFmtId="0" fontId="1" fillId="27" borderId="1" xfId="0" applyFont="1" applyFill="1" applyBorder="1" applyAlignment="1">
      <alignment horizontal="justify" vertical="center" wrapText="1"/>
    </xf>
    <xf numFmtId="0" fontId="1" fillId="26" borderId="5" xfId="0" applyFont="1" applyFill="1" applyBorder="1" applyAlignment="1">
      <alignment horizontal="justify" vertical="center" wrapText="1"/>
    </xf>
    <xf numFmtId="0" fontId="1" fillId="28" borderId="1" xfId="0" applyFont="1" applyFill="1" applyBorder="1" applyAlignment="1">
      <alignment horizontal="justify" vertical="center" wrapText="1"/>
    </xf>
    <xf numFmtId="0" fontId="13" fillId="25" borderId="1" xfId="0" applyFont="1" applyFill="1" applyBorder="1" applyAlignment="1">
      <alignment horizontal="justify" vertical="center" wrapText="1"/>
    </xf>
    <xf numFmtId="3" fontId="13" fillId="30" borderId="1" xfId="0" applyNumberFormat="1" applyFont="1" applyFill="1" applyBorder="1" applyAlignment="1">
      <alignment horizontal="justify" vertical="center" wrapText="1"/>
    </xf>
    <xf numFmtId="0" fontId="13" fillId="25" borderId="1" xfId="0" applyFont="1" applyFill="1" applyBorder="1" applyAlignment="1">
      <alignment horizontal="justify" vertical="center" wrapText="1"/>
    </xf>
    <xf numFmtId="0" fontId="1" fillId="26" borderId="4" xfId="0" applyFont="1" applyFill="1" applyBorder="1" applyAlignment="1">
      <alignment horizontal="justify" vertical="center" wrapText="1"/>
    </xf>
    <xf numFmtId="0" fontId="13" fillId="27" borderId="1" xfId="0" applyFont="1" applyFill="1" applyBorder="1" applyAlignment="1">
      <alignment horizontal="justify" vertical="center" wrapText="1"/>
    </xf>
    <xf numFmtId="0" fontId="2" fillId="27" borderId="1" xfId="0" applyFont="1" applyFill="1" applyBorder="1" applyAlignment="1">
      <alignment horizontal="justify" vertical="center" wrapText="1"/>
    </xf>
    <xf numFmtId="0" fontId="1" fillId="31" borderId="1" xfId="0" applyFont="1" applyFill="1" applyBorder="1" applyAlignment="1">
      <alignment horizontal="justify" vertical="center" wrapText="1"/>
    </xf>
    <xf numFmtId="0" fontId="1" fillId="31" borderId="1" xfId="0" applyFont="1" applyFill="1" applyBorder="1" applyAlignment="1">
      <alignment horizontal="justify" vertical="top" wrapText="1"/>
    </xf>
    <xf numFmtId="0" fontId="1" fillId="32" borderId="1" xfId="0" applyFont="1" applyFill="1" applyBorder="1" applyAlignment="1">
      <alignment horizontal="justify" vertical="center" wrapText="1"/>
    </xf>
    <xf numFmtId="0" fontId="1" fillId="31" borderId="1" xfId="0" applyFont="1" applyFill="1" applyBorder="1" applyAlignment="1">
      <alignment horizontal="justify" vertical="top" wrapText="1"/>
    </xf>
    <xf numFmtId="0" fontId="1" fillId="31" borderId="1" xfId="0" applyFont="1" applyFill="1" applyBorder="1" applyAlignment="1">
      <alignment horizontal="justify" vertical="center" wrapText="1"/>
    </xf>
    <xf numFmtId="14" fontId="2" fillId="33" borderId="1" xfId="0" applyNumberFormat="1" applyFont="1" applyFill="1" applyBorder="1" applyAlignment="1">
      <alignment horizontal="justify" vertical="center" wrapText="1"/>
    </xf>
    <xf numFmtId="0" fontId="1" fillId="4" borderId="1" xfId="0" applyFont="1" applyFill="1" applyBorder="1" applyAlignment="1">
      <alignment horizontal="justify" vertical="center" wrapText="1"/>
    </xf>
    <xf numFmtId="0" fontId="15" fillId="4" borderId="1" xfId="0" applyFont="1" applyFill="1" applyBorder="1" applyAlignment="1">
      <alignment horizontal="justify" vertical="center" wrapText="1"/>
    </xf>
    <xf numFmtId="0" fontId="1" fillId="5" borderId="1" xfId="0" applyFont="1" applyFill="1" applyBorder="1" applyAlignment="1">
      <alignment horizontal="justify" vertical="center" wrapText="1"/>
    </xf>
    <xf numFmtId="0" fontId="13" fillId="10" borderId="1" xfId="0" applyFont="1" applyFill="1" applyBorder="1" applyAlignment="1">
      <alignment horizontal="justify" vertical="center" wrapText="1"/>
    </xf>
    <xf numFmtId="0" fontId="2" fillId="11" borderId="1" xfId="0" applyFont="1" applyFill="1" applyBorder="1" applyAlignment="1">
      <alignment horizontal="justify"/>
    </xf>
    <xf numFmtId="0" fontId="13" fillId="10" borderId="1" xfId="0" applyFont="1" applyFill="1" applyBorder="1" applyAlignment="1">
      <alignment horizontal="justify" vertical="center" wrapText="1"/>
    </xf>
    <xf numFmtId="0" fontId="1" fillId="10" borderId="1" xfId="0" applyFont="1" applyFill="1" applyBorder="1" applyAlignment="1">
      <alignment horizontal="justify" vertical="center" wrapText="1"/>
    </xf>
    <xf numFmtId="0" fontId="1" fillId="12" borderId="1" xfId="0" applyFont="1" applyFill="1" applyBorder="1" applyAlignment="1">
      <alignment horizontal="justify" vertical="center" wrapText="1"/>
    </xf>
    <xf numFmtId="0" fontId="2" fillId="13" borderId="1" xfId="0" applyFont="1" applyFill="1" applyBorder="1" applyAlignment="1">
      <alignment horizontal="justify"/>
    </xf>
    <xf numFmtId="0" fontId="1" fillId="12" borderId="1" xfId="0" applyFont="1" applyFill="1" applyBorder="1" applyAlignment="1">
      <alignment horizontal="justify" vertical="top" wrapText="1"/>
    </xf>
    <xf numFmtId="0" fontId="1" fillId="12" borderId="1" xfId="0" applyFont="1" applyFill="1" applyBorder="1" applyAlignment="1">
      <alignment horizontal="justify" vertical="center" wrapText="1"/>
    </xf>
    <xf numFmtId="0" fontId="1" fillId="14" borderId="1" xfId="0" applyFont="1" applyFill="1" applyBorder="1" applyAlignment="1">
      <alignment horizontal="justify" vertical="center" wrapText="1"/>
    </xf>
    <xf numFmtId="0" fontId="13" fillId="18" borderId="1" xfId="0" applyFont="1" applyFill="1" applyBorder="1" applyAlignment="1">
      <alignment horizontal="justify"/>
    </xf>
    <xf numFmtId="0" fontId="2" fillId="33" borderId="1" xfId="0" applyFont="1" applyFill="1" applyBorder="1" applyAlignment="1">
      <alignment horizontal="justify" vertical="center" wrapText="1"/>
    </xf>
    <xf numFmtId="0" fontId="2" fillId="33" borderId="3" xfId="0" applyFont="1" applyFill="1" applyBorder="1" applyAlignment="1">
      <alignment horizontal="justify" vertical="center" wrapText="1"/>
    </xf>
    <xf numFmtId="0" fontId="2" fillId="33" borderId="4" xfId="0" applyFont="1" applyFill="1" applyBorder="1" applyAlignment="1">
      <alignment horizontal="justify" vertical="center" wrapText="1"/>
    </xf>
    <xf numFmtId="0" fontId="2" fillId="33" borderId="3" xfId="0" applyFont="1" applyFill="1" applyBorder="1" applyAlignment="1">
      <alignment horizontal="justify" vertical="center" wrapText="1"/>
    </xf>
    <xf numFmtId="0" fontId="2" fillId="33" borderId="5" xfId="0" applyFont="1" applyFill="1" applyBorder="1" applyAlignment="1">
      <alignment horizontal="justify" vertical="center" wrapText="1"/>
    </xf>
    <xf numFmtId="0" fontId="1" fillId="4" borderId="3" xfId="0" applyFont="1" applyFill="1" applyBorder="1" applyAlignment="1">
      <alignment horizontal="justify" vertical="center" wrapText="1"/>
    </xf>
    <xf numFmtId="0" fontId="1" fillId="6" borderId="1" xfId="3" applyFont="1" applyFill="1" applyBorder="1" applyAlignment="1">
      <alignment horizontal="justify" vertical="center" wrapText="1"/>
    </xf>
    <xf numFmtId="0" fontId="1" fillId="7" borderId="1" xfId="3" applyFont="1" applyFill="1" applyBorder="1" applyAlignment="1">
      <alignment horizontal="justify" vertical="center" wrapText="1"/>
    </xf>
    <xf numFmtId="0" fontId="1" fillId="7" borderId="1" xfId="3" applyFont="1" applyFill="1" applyBorder="1" applyAlignment="1">
      <alignment horizontal="justify" vertical="center" wrapText="1"/>
    </xf>
    <xf numFmtId="0" fontId="11" fillId="11" borderId="1" xfId="0" applyFont="1" applyFill="1" applyBorder="1" applyAlignment="1">
      <alignment horizontal="justify"/>
    </xf>
    <xf numFmtId="0" fontId="1" fillId="12" borderId="1" xfId="0" applyFont="1" applyFill="1" applyBorder="1" applyAlignment="1">
      <alignment horizontal="justify" vertical="center"/>
    </xf>
    <xf numFmtId="169" fontId="1" fillId="24" borderId="1" xfId="0" applyNumberFormat="1" applyFont="1" applyFill="1" applyBorder="1" applyAlignment="1">
      <alignment horizontal="justify" vertical="center" wrapText="1"/>
    </xf>
    <xf numFmtId="169" fontId="1" fillId="27" borderId="1" xfId="0" applyNumberFormat="1" applyFont="1" applyFill="1" applyBorder="1" applyAlignment="1">
      <alignment horizontal="justify" vertical="center" wrapText="1"/>
    </xf>
    <xf numFmtId="0" fontId="1" fillId="23" borderId="1" xfId="0" applyFont="1" applyFill="1" applyBorder="1" applyAlignment="1">
      <alignment horizontal="justify" vertical="center" wrapText="1"/>
    </xf>
    <xf numFmtId="0" fontId="1" fillId="4" borderId="3" xfId="0" applyFont="1" applyFill="1" applyBorder="1" applyAlignment="1">
      <alignment horizontal="justify" vertical="center" wrapText="1"/>
    </xf>
    <xf numFmtId="0" fontId="1" fillId="4" borderId="4" xfId="0" applyFont="1" applyFill="1" applyBorder="1" applyAlignment="1">
      <alignment horizontal="justify" vertical="center" wrapText="1"/>
    </xf>
    <xf numFmtId="0" fontId="1" fillId="4" borderId="5" xfId="0" applyFont="1" applyFill="1" applyBorder="1" applyAlignment="1">
      <alignment horizontal="justify" vertical="center" wrapText="1"/>
    </xf>
    <xf numFmtId="0" fontId="2" fillId="3" borderId="1" xfId="0" applyFont="1" applyFill="1" applyBorder="1" applyAlignment="1">
      <alignment horizontal="justify" vertical="center" wrapText="1"/>
    </xf>
    <xf numFmtId="0" fontId="1" fillId="3" borderId="1" xfId="0" applyFont="1" applyFill="1" applyBorder="1" applyAlignment="1">
      <alignment horizontal="justify" vertical="center"/>
    </xf>
    <xf numFmtId="0" fontId="2" fillId="5" borderId="1" xfId="0" applyFont="1" applyFill="1" applyBorder="1" applyAlignment="1">
      <alignment horizontal="justify" vertical="center" wrapText="1"/>
    </xf>
    <xf numFmtId="0" fontId="2" fillId="5" borderId="1" xfId="0" applyFont="1" applyFill="1" applyBorder="1" applyAlignment="1">
      <alignment horizontal="justify" vertical="center" wrapText="1"/>
    </xf>
    <xf numFmtId="0" fontId="2" fillId="6" borderId="1" xfId="0" applyFont="1" applyFill="1" applyBorder="1" applyAlignment="1">
      <alignment horizontal="justify" vertical="center" wrapText="1"/>
    </xf>
    <xf numFmtId="0" fontId="2" fillId="7" borderId="1" xfId="0" applyFont="1" applyFill="1" applyBorder="1" applyAlignment="1">
      <alignment horizontal="justify" vertical="center" wrapText="1"/>
    </xf>
    <xf numFmtId="0" fontId="2" fillId="7" borderId="1" xfId="0" applyFont="1" applyFill="1" applyBorder="1" applyAlignment="1">
      <alignment horizontal="justify" vertical="center" wrapText="1"/>
    </xf>
    <xf numFmtId="0" fontId="1" fillId="23" borderId="1" xfId="0" applyFont="1" applyFill="1" applyBorder="1" applyAlignment="1">
      <alignment horizontal="justify" vertical="center" wrapText="1"/>
    </xf>
    <xf numFmtId="0" fontId="2" fillId="31" borderId="1" xfId="0" applyFont="1" applyFill="1" applyBorder="1" applyAlignment="1">
      <alignment horizontal="justify" vertical="center" wrapText="1"/>
    </xf>
    <xf numFmtId="0" fontId="2" fillId="33" borderId="4" xfId="0" applyFont="1" applyFill="1" applyBorder="1" applyAlignment="1">
      <alignment horizontal="justify" vertical="center"/>
    </xf>
    <xf numFmtId="0" fontId="2" fillId="33" borderId="5" xfId="0" applyFont="1" applyFill="1" applyBorder="1" applyAlignment="1">
      <alignment horizontal="justify" vertical="center"/>
    </xf>
    <xf numFmtId="0" fontId="2" fillId="4" borderId="3" xfId="0" applyFont="1" applyFill="1" applyBorder="1" applyAlignment="1">
      <alignment horizontal="justify" vertical="center" wrapText="1"/>
    </xf>
    <xf numFmtId="0" fontId="2" fillId="4" borderId="4" xfId="0" applyFont="1" applyFill="1" applyBorder="1" applyAlignment="1">
      <alignment horizontal="justify" vertical="center" wrapText="1"/>
    </xf>
    <xf numFmtId="0" fontId="2" fillId="4" borderId="5" xfId="0" applyFont="1" applyFill="1" applyBorder="1" applyAlignment="1">
      <alignment horizontal="justify" vertical="center" wrapText="1"/>
    </xf>
    <xf numFmtId="0" fontId="3" fillId="0" borderId="2" xfId="0" applyFont="1" applyBorder="1" applyAlignment="1"/>
  </cellXfs>
  <cellStyles count="6">
    <cellStyle name="Millares" xfId="4" builtinId="3"/>
    <cellStyle name="Moneda" xfId="2" builtinId="4"/>
    <cellStyle name="Moneda [0]" xfId="5" builtinId="7"/>
    <cellStyle name="Normal" xfId="0" builtinId="0"/>
    <cellStyle name="Normal 2" xfId="1"/>
    <cellStyle name="Normal 3" xfId="3"/>
  </cellStyles>
  <dxfs count="0"/>
  <tableStyles count="0" defaultTableStyle="TableStyleMedium2" defaultPivotStyle="PivotStyleLight16"/>
  <colors>
    <mruColors>
      <color rgb="FFFF7C8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4560094" cy="1154906"/>
    <xdr:pic>
      <xdr:nvPicPr>
        <xdr:cNvPr id="2" name="image1.png">
          <a:extLst>
            <a:ext uri="{FF2B5EF4-FFF2-40B4-BE49-F238E27FC236}">
              <a16:creationId xmlns="" xmlns:a16="http://schemas.microsoft.com/office/drawing/2014/main" id="{00000000-0008-0000-0200-000002000000}"/>
            </a:ext>
          </a:extLst>
        </xdr:cNvPr>
        <xdr:cNvPicPr preferRelativeResize="0"/>
      </xdr:nvPicPr>
      <xdr:blipFill>
        <a:blip xmlns:r="http://schemas.openxmlformats.org/officeDocument/2006/relationships" r:embed="rId1" cstate="print">
          <a:duotone>
            <a:prstClr val="black"/>
            <a:schemeClr val="accent1">
              <a:tint val="45000"/>
              <a:satMod val="400000"/>
            </a:schemeClr>
          </a:duotone>
          <a:extLst>
            <a:ext uri="{BEBA8EAE-BF5A-486C-A8C5-ECC9F3942E4B}">
              <a14:imgProps xmlns:a14="http://schemas.microsoft.com/office/drawing/2010/main">
                <a14:imgLayer r:embed="rId2">
                  <a14:imgEffect>
                    <a14:saturation sat="0"/>
                  </a14:imgEffect>
                </a14:imgLayer>
              </a14:imgProps>
            </a:ext>
          </a:extLst>
        </a:blip>
        <a:stretch>
          <a:fillRect/>
        </a:stretch>
      </xdr:blipFill>
      <xdr:spPr>
        <a:xfrm>
          <a:off x="0" y="0"/>
          <a:ext cx="4560094" cy="1154906"/>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7"/>
  <sheetViews>
    <sheetView showGridLines="0" tabSelected="1" zoomScale="70" zoomScaleNormal="70" workbookViewId="0">
      <selection activeCell="H8" sqref="H8"/>
    </sheetView>
  </sheetViews>
  <sheetFormatPr baseColWidth="10" defaultColWidth="11.42578125" defaultRowHeight="12.75" x14ac:dyDescent="0.2"/>
  <cols>
    <col min="1" max="1" width="23.85546875" style="1" customWidth="1"/>
    <col min="2" max="2" width="23.85546875" style="1" hidden="1" customWidth="1"/>
    <col min="3" max="3" width="38.140625" style="1" hidden="1" customWidth="1"/>
    <col min="4" max="4" width="28.42578125" style="3" hidden="1" customWidth="1"/>
    <col min="5" max="5" width="37.85546875" style="1" hidden="1" customWidth="1"/>
    <col min="6" max="6" width="37.85546875" style="1" customWidth="1"/>
    <col min="7" max="7" width="46.42578125" style="1" customWidth="1"/>
    <col min="8" max="8" width="55" style="1" customWidth="1"/>
    <col min="9" max="9" width="22" style="1" customWidth="1"/>
    <col min="10" max="10" width="27.85546875" style="1" customWidth="1"/>
    <col min="11" max="11" width="22" style="1" customWidth="1"/>
    <col min="12" max="12" width="30.42578125" style="1" customWidth="1"/>
    <col min="13" max="13" width="21.28515625" style="1" customWidth="1"/>
    <col min="14" max="14" width="14.85546875" style="1" customWidth="1"/>
    <col min="15" max="15" width="20.85546875" style="1" customWidth="1"/>
    <col min="16" max="16" width="35.7109375" style="1" customWidth="1"/>
    <col min="17" max="16384" width="11.42578125" style="1"/>
  </cols>
  <sheetData>
    <row r="1" spans="1:16" x14ac:dyDescent="0.2">
      <c r="D1" s="1"/>
    </row>
    <row r="2" spans="1:16" ht="21" x14ac:dyDescent="0.35">
      <c r="C2" s="4"/>
      <c r="D2" s="4"/>
      <c r="E2" s="4"/>
      <c r="F2" s="4"/>
      <c r="G2" s="4"/>
      <c r="H2" s="4"/>
    </row>
    <row r="3" spans="1:16" ht="21" x14ac:dyDescent="0.35">
      <c r="C3" s="4"/>
      <c r="D3" s="4"/>
      <c r="E3" s="4"/>
      <c r="F3" s="4"/>
      <c r="G3" s="4"/>
      <c r="H3" s="4"/>
    </row>
    <row r="4" spans="1:16" ht="21" x14ac:dyDescent="0.35">
      <c r="C4" s="4"/>
      <c r="D4" s="4"/>
      <c r="E4" s="4"/>
      <c r="F4" s="4"/>
      <c r="G4" s="4"/>
      <c r="H4" s="4"/>
    </row>
    <row r="5" spans="1:16" ht="23.25" x14ac:dyDescent="0.35">
      <c r="C5" s="9" t="s">
        <v>620</v>
      </c>
      <c r="D5" s="9"/>
      <c r="E5" s="9"/>
      <c r="F5" s="9"/>
      <c r="G5" s="9"/>
      <c r="H5" s="9"/>
      <c r="I5" s="9"/>
      <c r="J5" s="9"/>
      <c r="K5" s="9"/>
      <c r="L5" s="9"/>
      <c r="M5" s="9"/>
      <c r="N5" s="9"/>
      <c r="O5" s="9"/>
    </row>
    <row r="6" spans="1:16" ht="21" x14ac:dyDescent="0.35">
      <c r="C6" s="4"/>
      <c r="D6" s="4"/>
      <c r="E6" s="4"/>
      <c r="F6" s="4"/>
      <c r="G6" s="4"/>
      <c r="H6" s="4"/>
    </row>
    <row r="7" spans="1:16" ht="21" x14ac:dyDescent="0.35">
      <c r="C7" s="4"/>
      <c r="D7" s="4"/>
      <c r="E7" s="4"/>
      <c r="F7" s="4"/>
      <c r="G7" s="4"/>
      <c r="H7" s="4"/>
    </row>
    <row r="8" spans="1:16" ht="23.25" x14ac:dyDescent="0.35">
      <c r="C8" s="2"/>
      <c r="L8" s="310"/>
      <c r="M8" s="310"/>
      <c r="N8" s="310"/>
      <c r="O8" s="310"/>
    </row>
    <row r="9" spans="1:16" ht="26.25" customHeight="1" x14ac:dyDescent="0.2">
      <c r="A9" s="10" t="s">
        <v>0</v>
      </c>
      <c r="B9" s="10" t="s">
        <v>7</v>
      </c>
      <c r="C9" s="10" t="s">
        <v>8</v>
      </c>
      <c r="D9" s="10" t="s">
        <v>9</v>
      </c>
      <c r="E9" s="10" t="s">
        <v>14</v>
      </c>
      <c r="F9" s="11" t="s">
        <v>10</v>
      </c>
      <c r="G9" s="10" t="s">
        <v>11</v>
      </c>
      <c r="H9" s="10" t="s">
        <v>13</v>
      </c>
      <c r="I9" s="11" t="s">
        <v>5</v>
      </c>
      <c r="J9" s="10" t="s">
        <v>2</v>
      </c>
      <c r="K9" s="10" t="s">
        <v>1</v>
      </c>
      <c r="L9" s="10" t="s">
        <v>12</v>
      </c>
      <c r="M9" s="10" t="s">
        <v>3</v>
      </c>
      <c r="N9" s="10" t="s">
        <v>4</v>
      </c>
      <c r="O9" s="11" t="s">
        <v>6</v>
      </c>
    </row>
    <row r="10" spans="1:16" ht="23.25" customHeight="1" x14ac:dyDescent="0.2">
      <c r="A10" s="10"/>
      <c r="B10" s="10"/>
      <c r="C10" s="10"/>
      <c r="D10" s="10"/>
      <c r="E10" s="10"/>
      <c r="F10" s="11"/>
      <c r="G10" s="10"/>
      <c r="H10" s="10"/>
      <c r="I10" s="11"/>
      <c r="J10" s="10"/>
      <c r="K10" s="10"/>
      <c r="L10" s="10"/>
      <c r="M10" s="10"/>
      <c r="N10" s="10"/>
      <c r="O10" s="11"/>
    </row>
    <row r="11" spans="1:16" ht="66.75" customHeight="1" x14ac:dyDescent="0.2">
      <c r="A11" s="13" t="s">
        <v>15</v>
      </c>
      <c r="B11" s="20" t="s">
        <v>16</v>
      </c>
      <c r="C11" s="21" t="s">
        <v>17</v>
      </c>
      <c r="D11" s="22">
        <f>SUM(F11:F23)</f>
        <v>32458488000</v>
      </c>
      <c r="E11" s="83" t="s">
        <v>18</v>
      </c>
      <c r="F11" s="120">
        <f>SUM(O11:O17)</f>
        <v>3011685000</v>
      </c>
      <c r="G11" s="296" t="s">
        <v>19</v>
      </c>
      <c r="H11" s="213" t="s">
        <v>20</v>
      </c>
      <c r="I11" s="22">
        <f>+O11+O12+O13+O14+O15</f>
        <v>2556685000</v>
      </c>
      <c r="J11" s="213" t="s">
        <v>21</v>
      </c>
      <c r="K11" s="7" t="s">
        <v>91</v>
      </c>
      <c r="L11" s="7" t="s">
        <v>22</v>
      </c>
      <c r="M11" s="7" t="s">
        <v>23</v>
      </c>
      <c r="N11" s="6" t="s">
        <v>129</v>
      </c>
      <c r="O11" s="152">
        <v>695333333</v>
      </c>
    </row>
    <row r="12" spans="1:16" ht="51.75" customHeight="1" x14ac:dyDescent="0.2">
      <c r="A12" s="13"/>
      <c r="B12" s="20"/>
      <c r="C12" s="21"/>
      <c r="D12" s="22"/>
      <c r="E12" s="83"/>
      <c r="F12" s="120"/>
      <c r="G12" s="296"/>
      <c r="H12" s="213"/>
      <c r="I12" s="22"/>
      <c r="J12" s="213"/>
      <c r="K12" s="7" t="s">
        <v>126</v>
      </c>
      <c r="L12" s="7" t="s">
        <v>120</v>
      </c>
      <c r="M12" s="7" t="s">
        <v>24</v>
      </c>
      <c r="N12" s="6" t="s">
        <v>93</v>
      </c>
      <c r="O12" s="188">
        <v>500000000</v>
      </c>
      <c r="P12" s="5"/>
    </row>
    <row r="13" spans="1:16" ht="59.25" customHeight="1" x14ac:dyDescent="0.2">
      <c r="A13" s="13"/>
      <c r="B13" s="20"/>
      <c r="C13" s="21"/>
      <c r="D13" s="22"/>
      <c r="E13" s="83"/>
      <c r="F13" s="120"/>
      <c r="G13" s="296"/>
      <c r="H13" s="213"/>
      <c r="I13" s="22"/>
      <c r="J13" s="213"/>
      <c r="K13" s="7" t="s">
        <v>127</v>
      </c>
      <c r="L13" s="7" t="s">
        <v>121</v>
      </c>
      <c r="M13" s="7" t="s">
        <v>24</v>
      </c>
      <c r="N13" s="6" t="s">
        <v>93</v>
      </c>
      <c r="O13" s="188">
        <v>500000000</v>
      </c>
    </row>
    <row r="14" spans="1:16" ht="59.25" customHeight="1" x14ac:dyDescent="0.2">
      <c r="A14" s="13"/>
      <c r="B14" s="20"/>
      <c r="C14" s="21"/>
      <c r="D14" s="22"/>
      <c r="E14" s="83"/>
      <c r="F14" s="120"/>
      <c r="G14" s="296"/>
      <c r="H14" s="213"/>
      <c r="I14" s="22"/>
      <c r="J14" s="213"/>
      <c r="K14" s="7" t="s">
        <v>111</v>
      </c>
      <c r="L14" s="7" t="s">
        <v>121</v>
      </c>
      <c r="M14" s="7" t="s">
        <v>108</v>
      </c>
      <c r="N14" s="6" t="s">
        <v>130</v>
      </c>
      <c r="O14" s="152">
        <v>500000000</v>
      </c>
    </row>
    <row r="15" spans="1:16" ht="79.5" customHeight="1" x14ac:dyDescent="0.2">
      <c r="A15" s="13"/>
      <c r="B15" s="20"/>
      <c r="C15" s="21"/>
      <c r="D15" s="22"/>
      <c r="E15" s="83"/>
      <c r="F15" s="120"/>
      <c r="G15" s="296"/>
      <c r="H15" s="213"/>
      <c r="I15" s="22"/>
      <c r="J15" s="213"/>
      <c r="K15" s="7" t="s">
        <v>105</v>
      </c>
      <c r="L15" s="7" t="s">
        <v>122</v>
      </c>
      <c r="M15" s="7" t="s">
        <v>108</v>
      </c>
      <c r="N15" s="6" t="s">
        <v>92</v>
      </c>
      <c r="O15" s="152">
        <v>361351667</v>
      </c>
    </row>
    <row r="16" spans="1:16" ht="102" x14ac:dyDescent="0.2">
      <c r="A16" s="13"/>
      <c r="B16" s="20"/>
      <c r="C16" s="21"/>
      <c r="D16" s="22"/>
      <c r="E16" s="83"/>
      <c r="F16" s="120"/>
      <c r="G16" s="296"/>
      <c r="H16" s="7" t="s">
        <v>25</v>
      </c>
      <c r="I16" s="152">
        <f>+O16</f>
        <v>400000000</v>
      </c>
      <c r="J16" s="7" t="s">
        <v>26</v>
      </c>
      <c r="K16" s="7" t="s">
        <v>27</v>
      </c>
      <c r="L16" s="7" t="s">
        <v>28</v>
      </c>
      <c r="M16" s="7" t="s">
        <v>29</v>
      </c>
      <c r="N16" s="6" t="s">
        <v>93</v>
      </c>
      <c r="O16" s="189">
        <v>400000000</v>
      </c>
    </row>
    <row r="17" spans="1:16" ht="76.5" x14ac:dyDescent="0.2">
      <c r="A17" s="13"/>
      <c r="B17" s="20"/>
      <c r="C17" s="21"/>
      <c r="D17" s="22"/>
      <c r="E17" s="83"/>
      <c r="F17" s="120"/>
      <c r="G17" s="296"/>
      <c r="H17" s="7" t="s">
        <v>30</v>
      </c>
      <c r="I17" s="152">
        <f>+O17</f>
        <v>55000000</v>
      </c>
      <c r="J17" s="7" t="s">
        <v>31</v>
      </c>
      <c r="K17" s="7" t="s">
        <v>32</v>
      </c>
      <c r="L17" s="7" t="s">
        <v>22</v>
      </c>
      <c r="M17" s="7" t="s">
        <v>23</v>
      </c>
      <c r="N17" s="6" t="s">
        <v>128</v>
      </c>
      <c r="O17" s="189">
        <v>55000000</v>
      </c>
    </row>
    <row r="18" spans="1:16" ht="61.5" customHeight="1" x14ac:dyDescent="0.2">
      <c r="A18" s="13"/>
      <c r="B18" s="13"/>
      <c r="C18" s="21"/>
      <c r="D18" s="22"/>
      <c r="E18" s="84"/>
      <c r="F18" s="120">
        <f>SUM(O18:O23)</f>
        <v>29446803000</v>
      </c>
      <c r="G18" s="297"/>
      <c r="H18" s="213"/>
      <c r="I18" s="22">
        <f>+O18+O19</f>
        <v>28876803000</v>
      </c>
      <c r="J18" s="7" t="s">
        <v>94</v>
      </c>
      <c r="K18" s="7" t="s">
        <v>95</v>
      </c>
      <c r="L18" s="7" t="s">
        <v>96</v>
      </c>
      <c r="M18" s="7" t="s">
        <v>96</v>
      </c>
      <c r="N18" s="6" t="s">
        <v>98</v>
      </c>
      <c r="O18" s="190">
        <v>28220000000</v>
      </c>
    </row>
    <row r="19" spans="1:16" ht="89.25" x14ac:dyDescent="0.2">
      <c r="A19" s="13"/>
      <c r="B19" s="13"/>
      <c r="C19" s="21"/>
      <c r="D19" s="22"/>
      <c r="E19" s="84"/>
      <c r="F19" s="120"/>
      <c r="G19" s="297"/>
      <c r="H19" s="213"/>
      <c r="I19" s="22"/>
      <c r="J19" s="7" t="s">
        <v>33</v>
      </c>
      <c r="K19" s="7" t="s">
        <v>97</v>
      </c>
      <c r="L19" s="7" t="s">
        <v>22</v>
      </c>
      <c r="M19" s="7" t="s">
        <v>23</v>
      </c>
      <c r="N19" s="6" t="s">
        <v>128</v>
      </c>
      <c r="O19" s="189">
        <f>595003000+61800000</f>
        <v>656803000</v>
      </c>
    </row>
    <row r="20" spans="1:16" ht="51" x14ac:dyDescent="0.2">
      <c r="A20" s="13"/>
      <c r="B20" s="13"/>
      <c r="C20" s="21"/>
      <c r="D20" s="22"/>
      <c r="E20" s="84"/>
      <c r="F20" s="120"/>
      <c r="G20" s="297"/>
      <c r="H20" s="7" t="s">
        <v>34</v>
      </c>
      <c r="I20" s="153">
        <f>+O20</f>
        <v>187000000</v>
      </c>
      <c r="J20" s="7" t="s">
        <v>101</v>
      </c>
      <c r="K20" s="7" t="s">
        <v>36</v>
      </c>
      <c r="L20" s="7" t="s">
        <v>38</v>
      </c>
      <c r="M20" s="7" t="s">
        <v>47</v>
      </c>
      <c r="N20" s="6" t="s">
        <v>93</v>
      </c>
      <c r="O20" s="153">
        <v>187000000</v>
      </c>
    </row>
    <row r="21" spans="1:16" ht="12.75" customHeight="1" x14ac:dyDescent="0.2">
      <c r="A21" s="13"/>
      <c r="B21" s="13"/>
      <c r="C21" s="21"/>
      <c r="D21" s="22"/>
      <c r="E21" s="84"/>
      <c r="F21" s="120"/>
      <c r="G21" s="297"/>
      <c r="H21" s="213" t="s">
        <v>35</v>
      </c>
      <c r="I21" s="120">
        <f>+O21</f>
        <v>240000000</v>
      </c>
      <c r="J21" s="213" t="s">
        <v>100</v>
      </c>
      <c r="K21" s="213" t="s">
        <v>37</v>
      </c>
      <c r="L21" s="213" t="s">
        <v>103</v>
      </c>
      <c r="M21" s="213" t="s">
        <v>47</v>
      </c>
      <c r="N21" s="14" t="s">
        <v>93</v>
      </c>
      <c r="O21" s="120">
        <v>240000000</v>
      </c>
    </row>
    <row r="22" spans="1:16" x14ac:dyDescent="0.2">
      <c r="A22" s="13"/>
      <c r="B22" s="13"/>
      <c r="C22" s="21"/>
      <c r="D22" s="22"/>
      <c r="E22" s="84"/>
      <c r="F22" s="120"/>
      <c r="G22" s="297"/>
      <c r="H22" s="213"/>
      <c r="I22" s="120"/>
      <c r="J22" s="213"/>
      <c r="K22" s="213"/>
      <c r="L22" s="213"/>
      <c r="M22" s="213"/>
      <c r="N22" s="14"/>
      <c r="O22" s="120"/>
    </row>
    <row r="23" spans="1:16" ht="76.5" x14ac:dyDescent="0.2">
      <c r="A23" s="13"/>
      <c r="B23" s="13"/>
      <c r="C23" s="21"/>
      <c r="D23" s="22"/>
      <c r="E23" s="84"/>
      <c r="F23" s="120"/>
      <c r="G23" s="297"/>
      <c r="H23" s="7" t="s">
        <v>39</v>
      </c>
      <c r="I23" s="153">
        <f>+O23</f>
        <v>143000000</v>
      </c>
      <c r="J23" s="7" t="s">
        <v>40</v>
      </c>
      <c r="K23" s="7" t="s">
        <v>99</v>
      </c>
      <c r="L23" s="7" t="s">
        <v>102</v>
      </c>
      <c r="M23" s="7" t="s">
        <v>47</v>
      </c>
      <c r="N23" s="6" t="s">
        <v>93</v>
      </c>
      <c r="O23" s="153">
        <v>143000000</v>
      </c>
    </row>
    <row r="24" spans="1:16" ht="50.25" customHeight="1" x14ac:dyDescent="0.2">
      <c r="A24" s="15" t="s">
        <v>41</v>
      </c>
      <c r="B24" s="16" t="s">
        <v>42</v>
      </c>
      <c r="C24" s="17" t="s">
        <v>17</v>
      </c>
      <c r="D24" s="18">
        <f>SUM(F24:F32)</f>
        <v>5292800000</v>
      </c>
      <c r="E24" s="85" t="s">
        <v>43</v>
      </c>
      <c r="F24" s="121">
        <f>SUM(O24:O27)</f>
        <v>1330000000</v>
      </c>
      <c r="G24" s="298" t="s">
        <v>44</v>
      </c>
      <c r="H24" s="268" t="s">
        <v>45</v>
      </c>
      <c r="I24" s="121">
        <f>+O24+O25</f>
        <v>400000000</v>
      </c>
      <c r="J24" s="268" t="s">
        <v>112</v>
      </c>
      <c r="K24" s="214" t="s">
        <v>111</v>
      </c>
      <c r="L24" s="214" t="s">
        <v>121</v>
      </c>
      <c r="M24" s="214" t="s">
        <v>108</v>
      </c>
      <c r="N24" s="19" t="s">
        <v>130</v>
      </c>
      <c r="O24" s="154">
        <v>320000000</v>
      </c>
    </row>
    <row r="25" spans="1:16" ht="89.25" customHeight="1" x14ac:dyDescent="0.2">
      <c r="A25" s="15"/>
      <c r="B25" s="16"/>
      <c r="C25" s="17"/>
      <c r="D25" s="18"/>
      <c r="E25" s="85"/>
      <c r="F25" s="121"/>
      <c r="G25" s="298"/>
      <c r="H25" s="268"/>
      <c r="I25" s="121"/>
      <c r="J25" s="268"/>
      <c r="K25" s="214" t="s">
        <v>110</v>
      </c>
      <c r="L25" s="214" t="s">
        <v>22</v>
      </c>
      <c r="M25" s="214" t="s">
        <v>23</v>
      </c>
      <c r="N25" s="19" t="s">
        <v>128</v>
      </c>
      <c r="O25" s="191">
        <v>80000000</v>
      </c>
    </row>
    <row r="26" spans="1:16" ht="153" x14ac:dyDescent="0.2">
      <c r="A26" s="15"/>
      <c r="B26" s="16"/>
      <c r="C26" s="17"/>
      <c r="D26" s="18"/>
      <c r="E26" s="85"/>
      <c r="F26" s="121"/>
      <c r="G26" s="298"/>
      <c r="H26" s="214" t="s">
        <v>46</v>
      </c>
      <c r="I26" s="154">
        <f>+O26</f>
        <v>380000000</v>
      </c>
      <c r="J26" s="214" t="s">
        <v>104</v>
      </c>
      <c r="K26" s="214" t="s">
        <v>105</v>
      </c>
      <c r="L26" s="214" t="s">
        <v>122</v>
      </c>
      <c r="M26" s="214" t="s">
        <v>108</v>
      </c>
      <c r="N26" s="19" t="s">
        <v>92</v>
      </c>
      <c r="O26" s="191">
        <v>380000000</v>
      </c>
    </row>
    <row r="27" spans="1:16" ht="153" x14ac:dyDescent="0.2">
      <c r="A27" s="15"/>
      <c r="B27" s="16"/>
      <c r="C27" s="17"/>
      <c r="D27" s="18"/>
      <c r="E27" s="85"/>
      <c r="F27" s="121"/>
      <c r="G27" s="298"/>
      <c r="H27" s="214" t="s">
        <v>48</v>
      </c>
      <c r="I27" s="154">
        <f>+O27</f>
        <v>550000000</v>
      </c>
      <c r="J27" s="214" t="s">
        <v>104</v>
      </c>
      <c r="K27" s="214" t="s">
        <v>105</v>
      </c>
      <c r="L27" s="214" t="s">
        <v>122</v>
      </c>
      <c r="M27" s="214" t="s">
        <v>108</v>
      </c>
      <c r="N27" s="19" t="s">
        <v>92</v>
      </c>
      <c r="O27" s="191">
        <v>550000000</v>
      </c>
    </row>
    <row r="28" spans="1:16" ht="63.75" x14ac:dyDescent="0.2">
      <c r="A28" s="15"/>
      <c r="B28" s="15" t="s">
        <v>49</v>
      </c>
      <c r="C28" s="17" t="s">
        <v>17</v>
      </c>
      <c r="D28" s="18"/>
      <c r="E28" s="86" t="s">
        <v>50</v>
      </c>
      <c r="F28" s="121">
        <f>+I28+I29</f>
        <v>3962800000</v>
      </c>
      <c r="G28" s="299" t="s">
        <v>51</v>
      </c>
      <c r="H28" s="214" t="s">
        <v>52</v>
      </c>
      <c r="I28" s="155">
        <v>80000000</v>
      </c>
      <c r="J28" s="214" t="s">
        <v>53</v>
      </c>
      <c r="K28" s="214" t="s">
        <v>54</v>
      </c>
      <c r="L28" s="214" t="s">
        <v>55</v>
      </c>
      <c r="M28" s="214" t="s">
        <v>56</v>
      </c>
      <c r="N28" s="19" t="s">
        <v>114</v>
      </c>
      <c r="O28" s="191">
        <v>80000000</v>
      </c>
    </row>
    <row r="29" spans="1:16" ht="76.5" x14ac:dyDescent="0.2">
      <c r="A29" s="15"/>
      <c r="B29" s="15"/>
      <c r="C29" s="17"/>
      <c r="D29" s="18"/>
      <c r="E29" s="86"/>
      <c r="F29" s="121"/>
      <c r="G29" s="298" t="s">
        <v>57</v>
      </c>
      <c r="H29" s="268" t="s">
        <v>58</v>
      </c>
      <c r="I29" s="121">
        <f>+O29+O30+O31+O32</f>
        <v>3882800000</v>
      </c>
      <c r="J29" s="214" t="s">
        <v>59</v>
      </c>
      <c r="K29" s="214" t="s">
        <v>97</v>
      </c>
      <c r="L29" s="214" t="s">
        <v>22</v>
      </c>
      <c r="M29" s="214" t="s">
        <v>23</v>
      </c>
      <c r="N29" s="19" t="s">
        <v>129</v>
      </c>
      <c r="O29" s="191">
        <v>1232500000</v>
      </c>
    </row>
    <row r="30" spans="1:16" ht="153" x14ac:dyDescent="0.2">
      <c r="A30" s="15"/>
      <c r="B30" s="15"/>
      <c r="C30" s="17"/>
      <c r="D30" s="18"/>
      <c r="E30" s="86"/>
      <c r="F30" s="121"/>
      <c r="G30" s="298"/>
      <c r="H30" s="268"/>
      <c r="I30" s="121"/>
      <c r="J30" s="214" t="s">
        <v>104</v>
      </c>
      <c r="K30" s="214" t="s">
        <v>105</v>
      </c>
      <c r="L30" s="214" t="s">
        <v>122</v>
      </c>
      <c r="M30" s="214" t="s">
        <v>108</v>
      </c>
      <c r="N30" s="19" t="s">
        <v>92</v>
      </c>
      <c r="O30" s="191">
        <f>108500000+115000000+1000000000</f>
        <v>1223500000</v>
      </c>
    </row>
    <row r="31" spans="1:16" ht="45" customHeight="1" x14ac:dyDescent="0.2">
      <c r="A31" s="15"/>
      <c r="B31" s="15"/>
      <c r="C31" s="17"/>
      <c r="D31" s="18"/>
      <c r="E31" s="86"/>
      <c r="F31" s="121"/>
      <c r="G31" s="298"/>
      <c r="H31" s="268"/>
      <c r="I31" s="121"/>
      <c r="J31" s="214" t="s">
        <v>60</v>
      </c>
      <c r="K31" s="214" t="s">
        <v>113</v>
      </c>
      <c r="L31" s="214" t="s">
        <v>123</v>
      </c>
      <c r="M31" s="214" t="s">
        <v>131</v>
      </c>
      <c r="N31" s="19" t="s">
        <v>109</v>
      </c>
      <c r="O31" s="191">
        <v>896500000</v>
      </c>
      <c r="P31" s="8"/>
    </row>
    <row r="32" spans="1:16" ht="76.5" x14ac:dyDescent="0.2">
      <c r="A32" s="15"/>
      <c r="B32" s="15"/>
      <c r="C32" s="17"/>
      <c r="D32" s="18"/>
      <c r="E32" s="86"/>
      <c r="F32" s="121"/>
      <c r="G32" s="298"/>
      <c r="H32" s="268"/>
      <c r="I32" s="121"/>
      <c r="J32" s="214" t="s">
        <v>106</v>
      </c>
      <c r="K32" s="214" t="s">
        <v>83</v>
      </c>
      <c r="L32" s="214" t="s">
        <v>107</v>
      </c>
      <c r="M32" s="214" t="s">
        <v>108</v>
      </c>
      <c r="N32" s="19" t="s">
        <v>128</v>
      </c>
      <c r="O32" s="191">
        <v>530300000</v>
      </c>
      <c r="P32" s="8"/>
    </row>
    <row r="33" spans="1:15" ht="165.75" x14ac:dyDescent="0.2">
      <c r="A33" s="23" t="s">
        <v>61</v>
      </c>
      <c r="B33" s="23" t="s">
        <v>62</v>
      </c>
      <c r="C33" s="24" t="s">
        <v>63</v>
      </c>
      <c r="D33" s="25">
        <f>SUM(F33:F38)</f>
        <v>899680000</v>
      </c>
      <c r="E33" s="87" t="s">
        <v>64</v>
      </c>
      <c r="F33" s="122">
        <f>SUM(I33:I36)</f>
        <v>599680000</v>
      </c>
      <c r="G33" s="300" t="s">
        <v>65</v>
      </c>
      <c r="H33" s="285" t="s">
        <v>66</v>
      </c>
      <c r="I33" s="122">
        <f>+O33+O34</f>
        <v>349680000</v>
      </c>
      <c r="J33" s="28" t="s">
        <v>60</v>
      </c>
      <c r="K33" s="28" t="s">
        <v>113</v>
      </c>
      <c r="L33" s="28" t="s">
        <v>123</v>
      </c>
      <c r="M33" s="28" t="s">
        <v>131</v>
      </c>
      <c r="N33" s="27" t="s">
        <v>109</v>
      </c>
      <c r="O33" s="192">
        <v>216183000</v>
      </c>
    </row>
    <row r="34" spans="1:15" ht="127.5" x14ac:dyDescent="0.2">
      <c r="A34" s="23"/>
      <c r="B34" s="23"/>
      <c r="C34" s="24"/>
      <c r="D34" s="25"/>
      <c r="E34" s="87"/>
      <c r="F34" s="122"/>
      <c r="G34" s="300"/>
      <c r="H34" s="285"/>
      <c r="I34" s="122"/>
      <c r="J34" s="28" t="s">
        <v>67</v>
      </c>
      <c r="K34" s="28" t="s">
        <v>68</v>
      </c>
      <c r="L34" s="28" t="s">
        <v>69</v>
      </c>
      <c r="M34" s="28" t="s">
        <v>23</v>
      </c>
      <c r="N34" s="27" t="s">
        <v>128</v>
      </c>
      <c r="O34" s="192">
        <v>133497000</v>
      </c>
    </row>
    <row r="35" spans="1:15" ht="51" x14ac:dyDescent="0.2">
      <c r="A35" s="23"/>
      <c r="B35" s="26" t="s">
        <v>70</v>
      </c>
      <c r="C35" s="24"/>
      <c r="D35" s="25"/>
      <c r="E35" s="87"/>
      <c r="F35" s="122"/>
      <c r="G35" s="300" t="s">
        <v>71</v>
      </c>
      <c r="H35" s="285" t="s">
        <v>72</v>
      </c>
      <c r="I35" s="122">
        <f>+O35+O36</f>
        <v>250000000</v>
      </c>
      <c r="J35" s="28" t="s">
        <v>73</v>
      </c>
      <c r="K35" s="28" t="s">
        <v>74</v>
      </c>
      <c r="L35" s="28" t="s">
        <v>75</v>
      </c>
      <c r="M35" s="28" t="s">
        <v>131</v>
      </c>
      <c r="N35" s="27" t="s">
        <v>93</v>
      </c>
      <c r="O35" s="192">
        <v>123500000</v>
      </c>
    </row>
    <row r="36" spans="1:15" ht="114.75" x14ac:dyDescent="0.2">
      <c r="A36" s="23"/>
      <c r="B36" s="26"/>
      <c r="C36" s="24"/>
      <c r="D36" s="25"/>
      <c r="E36" s="87"/>
      <c r="F36" s="122"/>
      <c r="G36" s="300"/>
      <c r="H36" s="285"/>
      <c r="I36" s="122"/>
      <c r="J36" s="28" t="s">
        <v>116</v>
      </c>
      <c r="K36" s="28" t="s">
        <v>76</v>
      </c>
      <c r="L36" s="28" t="s">
        <v>77</v>
      </c>
      <c r="M36" s="28" t="s">
        <v>23</v>
      </c>
      <c r="N36" s="27" t="s">
        <v>129</v>
      </c>
      <c r="O36" s="192">
        <v>126500000</v>
      </c>
    </row>
    <row r="37" spans="1:15" ht="76.5" x14ac:dyDescent="0.2">
      <c r="A37" s="23"/>
      <c r="B37" s="23" t="s">
        <v>78</v>
      </c>
      <c r="C37" s="24" t="s">
        <v>63</v>
      </c>
      <c r="D37" s="25"/>
      <c r="E37" s="88" t="s">
        <v>79</v>
      </c>
      <c r="F37" s="122">
        <f>+I37</f>
        <v>300000000</v>
      </c>
      <c r="G37" s="300" t="s">
        <v>80</v>
      </c>
      <c r="H37" s="285" t="s">
        <v>81</v>
      </c>
      <c r="I37" s="25">
        <f>+O37+O38</f>
        <v>300000000</v>
      </c>
      <c r="J37" s="28" t="s">
        <v>115</v>
      </c>
      <c r="K37" s="28" t="s">
        <v>82</v>
      </c>
      <c r="L37" s="28" t="s">
        <v>22</v>
      </c>
      <c r="M37" s="28" t="s">
        <v>23</v>
      </c>
      <c r="N37" s="27" t="s">
        <v>128</v>
      </c>
      <c r="O37" s="193">
        <v>177100000</v>
      </c>
    </row>
    <row r="38" spans="1:15" ht="76.5" x14ac:dyDescent="0.2">
      <c r="A38" s="23"/>
      <c r="B38" s="23"/>
      <c r="C38" s="24"/>
      <c r="D38" s="25"/>
      <c r="E38" s="88"/>
      <c r="F38" s="122"/>
      <c r="G38" s="300"/>
      <c r="H38" s="285"/>
      <c r="I38" s="25"/>
      <c r="J38" s="28" t="s">
        <v>106</v>
      </c>
      <c r="K38" s="28" t="s">
        <v>83</v>
      </c>
      <c r="L38" s="28" t="s">
        <v>107</v>
      </c>
      <c r="M38" s="28" t="s">
        <v>108</v>
      </c>
      <c r="N38" s="27" t="s">
        <v>128</v>
      </c>
      <c r="O38" s="193">
        <v>122900000</v>
      </c>
    </row>
    <row r="39" spans="1:15" ht="69.75" customHeight="1" x14ac:dyDescent="0.2">
      <c r="A39" s="29" t="s">
        <v>84</v>
      </c>
      <c r="B39" s="29" t="s">
        <v>86</v>
      </c>
      <c r="C39" s="30" t="s">
        <v>63</v>
      </c>
      <c r="D39" s="31">
        <f>SUM(F39:F41)</f>
        <v>1000000000</v>
      </c>
      <c r="E39" s="89" t="s">
        <v>85</v>
      </c>
      <c r="F39" s="123">
        <f>SUM(I39:I41)</f>
        <v>1000000000</v>
      </c>
      <c r="G39" s="301" t="s">
        <v>87</v>
      </c>
      <c r="H39" s="286" t="s">
        <v>90</v>
      </c>
      <c r="I39" s="123">
        <f>+O39+O40</f>
        <v>700000000</v>
      </c>
      <c r="J39" s="215" t="s">
        <v>106</v>
      </c>
      <c r="K39" s="215" t="s">
        <v>83</v>
      </c>
      <c r="L39" s="215" t="s">
        <v>107</v>
      </c>
      <c r="M39" s="215" t="s">
        <v>108</v>
      </c>
      <c r="N39" s="32" t="s">
        <v>128</v>
      </c>
      <c r="O39" s="194">
        <v>600000000</v>
      </c>
    </row>
    <row r="40" spans="1:15" ht="78" customHeight="1" x14ac:dyDescent="0.2">
      <c r="A40" s="29"/>
      <c r="B40" s="29"/>
      <c r="C40" s="30"/>
      <c r="D40" s="31"/>
      <c r="E40" s="89"/>
      <c r="F40" s="123"/>
      <c r="G40" s="301"/>
      <c r="H40" s="286"/>
      <c r="I40" s="123"/>
      <c r="J40" s="215" t="s">
        <v>117</v>
      </c>
      <c r="K40" s="215" t="s">
        <v>118</v>
      </c>
      <c r="L40" s="215" t="s">
        <v>119</v>
      </c>
      <c r="M40" s="215" t="s">
        <v>131</v>
      </c>
      <c r="N40" s="32" t="s">
        <v>93</v>
      </c>
      <c r="O40" s="194">
        <v>100000000</v>
      </c>
    </row>
    <row r="41" spans="1:15" ht="75" customHeight="1" x14ac:dyDescent="0.2">
      <c r="A41" s="29"/>
      <c r="B41" s="29"/>
      <c r="C41" s="30"/>
      <c r="D41" s="31"/>
      <c r="E41" s="89"/>
      <c r="F41" s="123"/>
      <c r="G41" s="302" t="s">
        <v>88</v>
      </c>
      <c r="H41" s="287" t="s">
        <v>89</v>
      </c>
      <c r="I41" s="156">
        <f>+O41</f>
        <v>300000000</v>
      </c>
      <c r="J41" s="215" t="s">
        <v>124</v>
      </c>
      <c r="K41" s="215" t="s">
        <v>125</v>
      </c>
      <c r="L41" s="215" t="s">
        <v>22</v>
      </c>
      <c r="M41" s="215" t="s">
        <v>23</v>
      </c>
      <c r="N41" s="32" t="s">
        <v>129</v>
      </c>
      <c r="O41" s="194">
        <v>300000000</v>
      </c>
    </row>
    <row r="42" spans="1:15" ht="89.25" x14ac:dyDescent="0.2">
      <c r="A42" s="79" t="s">
        <v>540</v>
      </c>
      <c r="B42" s="33" t="s">
        <v>132</v>
      </c>
      <c r="C42" s="34" t="s">
        <v>133</v>
      </c>
      <c r="D42" s="35">
        <v>400000000</v>
      </c>
      <c r="E42" s="33" t="s">
        <v>134</v>
      </c>
      <c r="F42" s="150">
        <v>400000000</v>
      </c>
      <c r="G42" s="216" t="s">
        <v>539</v>
      </c>
      <c r="H42" s="216" t="s">
        <v>135</v>
      </c>
      <c r="I42" s="35">
        <v>400000000</v>
      </c>
      <c r="J42" s="216" t="s">
        <v>136</v>
      </c>
      <c r="K42" s="216" t="s">
        <v>137</v>
      </c>
      <c r="L42" s="217" t="s">
        <v>138</v>
      </c>
      <c r="M42" s="217" t="s">
        <v>140</v>
      </c>
      <c r="N42" s="36" t="s">
        <v>114</v>
      </c>
      <c r="O42" s="195">
        <v>300000000</v>
      </c>
    </row>
    <row r="43" spans="1:15" ht="13.5" customHeight="1" x14ac:dyDescent="0.2">
      <c r="A43" s="37"/>
      <c r="B43" s="37"/>
      <c r="C43" s="37"/>
      <c r="D43" s="35"/>
      <c r="E43" s="90"/>
      <c r="F43" s="151"/>
      <c r="G43" s="218"/>
      <c r="H43" s="218"/>
      <c r="I43" s="35"/>
      <c r="J43" s="218"/>
      <c r="K43" s="218"/>
      <c r="L43" s="217" t="s">
        <v>139</v>
      </c>
      <c r="M43" s="219" t="s">
        <v>141</v>
      </c>
      <c r="N43" s="38" t="s">
        <v>128</v>
      </c>
      <c r="O43" s="196">
        <v>100000000</v>
      </c>
    </row>
    <row r="44" spans="1:15" ht="12.75" customHeight="1" x14ac:dyDescent="0.2">
      <c r="A44" s="39" t="s">
        <v>541</v>
      </c>
      <c r="B44" s="39" t="s">
        <v>142</v>
      </c>
      <c r="C44" s="39" t="s">
        <v>143</v>
      </c>
      <c r="D44" s="40">
        <f>+F44+F49</f>
        <v>136557000000</v>
      </c>
      <c r="E44" s="91" t="s">
        <v>144</v>
      </c>
      <c r="F44" s="40">
        <v>125557000000</v>
      </c>
      <c r="G44" s="272" t="s">
        <v>542</v>
      </c>
      <c r="H44" s="271" t="s">
        <v>533</v>
      </c>
      <c r="I44" s="135">
        <v>9457000000</v>
      </c>
      <c r="J44" s="269" t="s">
        <v>512</v>
      </c>
      <c r="K44" s="220" t="s">
        <v>513</v>
      </c>
      <c r="L44" s="220" t="s">
        <v>514</v>
      </c>
      <c r="M44" s="220" t="s">
        <v>140</v>
      </c>
      <c r="N44" s="41" t="s">
        <v>93</v>
      </c>
      <c r="O44" s="135">
        <v>11141579440</v>
      </c>
    </row>
    <row r="45" spans="1:15" ht="12.75" customHeight="1" x14ac:dyDescent="0.2">
      <c r="A45" s="42"/>
      <c r="B45" s="42"/>
      <c r="C45" s="42"/>
      <c r="D45" s="43"/>
      <c r="E45" s="92"/>
      <c r="F45" s="40"/>
      <c r="G45" s="270"/>
      <c r="H45" s="271" t="s">
        <v>534</v>
      </c>
      <c r="I45" s="135">
        <v>14000000000</v>
      </c>
      <c r="J45" s="270"/>
      <c r="K45" s="221" t="s">
        <v>515</v>
      </c>
      <c r="L45" s="220" t="s">
        <v>516</v>
      </c>
      <c r="M45" s="220" t="s">
        <v>140</v>
      </c>
      <c r="N45" s="41" t="s">
        <v>109</v>
      </c>
      <c r="O45" s="135">
        <v>6131073600</v>
      </c>
    </row>
    <row r="46" spans="1:15" ht="12.75" customHeight="1" x14ac:dyDescent="0.2">
      <c r="A46" s="42"/>
      <c r="B46" s="42"/>
      <c r="C46" s="42"/>
      <c r="D46" s="43"/>
      <c r="E46" s="92"/>
      <c r="F46" s="40"/>
      <c r="G46" s="270"/>
      <c r="H46" s="269" t="s">
        <v>535</v>
      </c>
      <c r="I46" s="40">
        <v>101500000000</v>
      </c>
      <c r="J46" s="270"/>
      <c r="K46" s="220" t="s">
        <v>517</v>
      </c>
      <c r="L46" s="220" t="s">
        <v>518</v>
      </c>
      <c r="M46" s="220" t="s">
        <v>140</v>
      </c>
      <c r="N46" s="41" t="s">
        <v>93</v>
      </c>
      <c r="O46" s="135">
        <v>101500000000</v>
      </c>
    </row>
    <row r="47" spans="1:15" ht="12.75" customHeight="1" x14ac:dyDescent="0.2">
      <c r="A47" s="42"/>
      <c r="B47" s="42"/>
      <c r="C47" s="42"/>
      <c r="D47" s="43"/>
      <c r="E47" s="92"/>
      <c r="F47" s="40"/>
      <c r="G47" s="270"/>
      <c r="H47" s="288"/>
      <c r="I47" s="40"/>
      <c r="J47" s="270"/>
      <c r="K47" s="220" t="s">
        <v>519</v>
      </c>
      <c r="L47" s="220" t="s">
        <v>520</v>
      </c>
      <c r="M47" s="220" t="s">
        <v>141</v>
      </c>
      <c r="N47" s="41" t="s">
        <v>128</v>
      </c>
      <c r="O47" s="135">
        <v>6184346960</v>
      </c>
    </row>
    <row r="48" spans="1:15" ht="12.75" customHeight="1" x14ac:dyDescent="0.2">
      <c r="A48" s="42"/>
      <c r="B48" s="42"/>
      <c r="C48" s="42"/>
      <c r="D48" s="43"/>
      <c r="E48" s="92"/>
      <c r="F48" s="40"/>
      <c r="G48" s="270"/>
      <c r="H48" s="271" t="s">
        <v>613</v>
      </c>
      <c r="I48" s="135">
        <v>600000000</v>
      </c>
      <c r="J48" s="271" t="s">
        <v>521</v>
      </c>
      <c r="K48" s="220" t="s">
        <v>522</v>
      </c>
      <c r="L48" s="220" t="s">
        <v>523</v>
      </c>
      <c r="M48" s="220" t="s">
        <v>141</v>
      </c>
      <c r="N48" s="41" t="s">
        <v>128</v>
      </c>
      <c r="O48" s="135">
        <v>600000000</v>
      </c>
    </row>
    <row r="49" spans="1:15" ht="12.75" customHeight="1" x14ac:dyDescent="0.2">
      <c r="A49" s="42"/>
      <c r="B49" s="42"/>
      <c r="C49" s="42"/>
      <c r="D49" s="43"/>
      <c r="E49" s="91" t="s">
        <v>145</v>
      </c>
      <c r="F49" s="40">
        <v>11000000000</v>
      </c>
      <c r="G49" s="272" t="s">
        <v>543</v>
      </c>
      <c r="H49" s="272" t="s">
        <v>536</v>
      </c>
      <c r="I49" s="157">
        <v>11000000000</v>
      </c>
      <c r="J49" s="272" t="s">
        <v>524</v>
      </c>
      <c r="K49" s="220" t="s">
        <v>525</v>
      </c>
      <c r="L49" s="220" t="s">
        <v>526</v>
      </c>
      <c r="M49" s="220" t="s">
        <v>140</v>
      </c>
      <c r="N49" s="41" t="s">
        <v>114</v>
      </c>
      <c r="O49" s="135">
        <v>2400000000</v>
      </c>
    </row>
    <row r="50" spans="1:15" ht="12.75" customHeight="1" x14ac:dyDescent="0.2">
      <c r="A50" s="42"/>
      <c r="B50" s="42"/>
      <c r="C50" s="42"/>
      <c r="D50" s="43"/>
      <c r="E50" s="92"/>
      <c r="F50" s="43"/>
      <c r="G50" s="270"/>
      <c r="H50" s="288"/>
      <c r="I50" s="158"/>
      <c r="J50" s="270"/>
      <c r="K50" s="220" t="s">
        <v>527</v>
      </c>
      <c r="L50" s="220" t="s">
        <v>528</v>
      </c>
      <c r="M50" s="220" t="s">
        <v>140</v>
      </c>
      <c r="N50" s="41" t="s">
        <v>194</v>
      </c>
      <c r="O50" s="135">
        <v>3416000000</v>
      </c>
    </row>
    <row r="51" spans="1:15" ht="12.75" customHeight="1" x14ac:dyDescent="0.2">
      <c r="A51" s="42"/>
      <c r="B51" s="42"/>
      <c r="C51" s="42"/>
      <c r="D51" s="43"/>
      <c r="E51" s="92"/>
      <c r="F51" s="43"/>
      <c r="G51" s="270"/>
      <c r="H51" s="288"/>
      <c r="I51" s="158"/>
      <c r="J51" s="270"/>
      <c r="K51" s="220" t="s">
        <v>529</v>
      </c>
      <c r="L51" s="220" t="s">
        <v>530</v>
      </c>
      <c r="M51" s="220" t="s">
        <v>140</v>
      </c>
      <c r="N51" s="41" t="s">
        <v>114</v>
      </c>
      <c r="O51" s="135">
        <v>4406000000</v>
      </c>
    </row>
    <row r="52" spans="1:15" ht="13.5" customHeight="1" x14ac:dyDescent="0.2">
      <c r="A52" s="42"/>
      <c r="B52" s="42"/>
      <c r="C52" s="42"/>
      <c r="D52" s="43"/>
      <c r="E52" s="92"/>
      <c r="F52" s="43"/>
      <c r="G52" s="270"/>
      <c r="H52" s="288"/>
      <c r="I52" s="159"/>
      <c r="J52" s="270"/>
      <c r="K52" s="220" t="s">
        <v>531</v>
      </c>
      <c r="L52" s="220" t="s">
        <v>532</v>
      </c>
      <c r="M52" s="220" t="s">
        <v>141</v>
      </c>
      <c r="N52" s="41" t="s">
        <v>128</v>
      </c>
      <c r="O52" s="135">
        <v>778000000</v>
      </c>
    </row>
    <row r="53" spans="1:15" ht="51" x14ac:dyDescent="0.2">
      <c r="A53" s="44" t="s">
        <v>544</v>
      </c>
      <c r="B53" s="170" t="s">
        <v>146</v>
      </c>
      <c r="C53" s="44" t="s">
        <v>147</v>
      </c>
      <c r="D53" s="45">
        <f>SUM(F53:F64)</f>
        <v>29117200000</v>
      </c>
      <c r="E53" s="93" t="s">
        <v>148</v>
      </c>
      <c r="F53" s="45">
        <v>9000000000</v>
      </c>
      <c r="G53" s="273" t="s">
        <v>545</v>
      </c>
      <c r="H53" s="273" t="s">
        <v>166</v>
      </c>
      <c r="I53" s="45">
        <v>4618380000</v>
      </c>
      <c r="J53" s="273" t="s">
        <v>185</v>
      </c>
      <c r="K53" s="222" t="s">
        <v>186</v>
      </c>
      <c r="L53" s="222" t="s">
        <v>187</v>
      </c>
      <c r="M53" s="223"/>
      <c r="N53" s="47"/>
      <c r="O53" s="197">
        <v>613684000</v>
      </c>
    </row>
    <row r="54" spans="1:15" ht="12.75" customHeight="1" x14ac:dyDescent="0.2">
      <c r="A54" s="44"/>
      <c r="B54" s="171"/>
      <c r="C54" s="44"/>
      <c r="D54" s="45"/>
      <c r="E54" s="94"/>
      <c r="F54" s="124"/>
      <c r="G54" s="274"/>
      <c r="H54" s="274"/>
      <c r="I54" s="160"/>
      <c r="J54" s="274"/>
      <c r="K54" s="222" t="s">
        <v>188</v>
      </c>
      <c r="L54" s="222" t="s">
        <v>189</v>
      </c>
      <c r="M54" s="222" t="s">
        <v>190</v>
      </c>
      <c r="N54" s="64" t="s">
        <v>93</v>
      </c>
      <c r="O54" s="198">
        <v>779100000</v>
      </c>
    </row>
    <row r="55" spans="1:15" ht="12.75" customHeight="1" x14ac:dyDescent="0.2">
      <c r="A55" s="44"/>
      <c r="B55" s="171"/>
      <c r="C55" s="44"/>
      <c r="D55" s="45"/>
      <c r="E55" s="94"/>
      <c r="F55" s="124"/>
      <c r="G55" s="274"/>
      <c r="H55" s="274"/>
      <c r="I55" s="160"/>
      <c r="J55" s="274"/>
      <c r="K55" s="222" t="s">
        <v>191</v>
      </c>
      <c r="L55" s="222" t="s">
        <v>192</v>
      </c>
      <c r="M55" s="222" t="s">
        <v>193</v>
      </c>
      <c r="N55" s="64" t="s">
        <v>194</v>
      </c>
      <c r="O55" s="198">
        <v>333900000</v>
      </c>
    </row>
    <row r="56" spans="1:15" ht="12.75" customHeight="1" x14ac:dyDescent="0.2">
      <c r="A56" s="44"/>
      <c r="B56" s="171"/>
      <c r="C56" s="44"/>
      <c r="D56" s="45"/>
      <c r="E56" s="94"/>
      <c r="F56" s="124"/>
      <c r="G56" s="274"/>
      <c r="H56" s="274"/>
      <c r="I56" s="160"/>
      <c r="J56" s="274"/>
      <c r="K56" s="222" t="s">
        <v>195</v>
      </c>
      <c r="L56" s="222" t="s">
        <v>196</v>
      </c>
      <c r="M56" s="222" t="s">
        <v>193</v>
      </c>
      <c r="N56" s="64" t="s">
        <v>109</v>
      </c>
      <c r="O56" s="198">
        <f>1400000000+495848000</f>
        <v>1895848000</v>
      </c>
    </row>
    <row r="57" spans="1:15" ht="13.5" customHeight="1" x14ac:dyDescent="0.2">
      <c r="A57" s="44"/>
      <c r="B57" s="171"/>
      <c r="C57" s="44"/>
      <c r="D57" s="45"/>
      <c r="E57" s="94"/>
      <c r="F57" s="124"/>
      <c r="G57" s="274"/>
      <c r="H57" s="274"/>
      <c r="I57" s="160"/>
      <c r="J57" s="274"/>
      <c r="K57" s="224" t="s">
        <v>197</v>
      </c>
      <c r="L57" s="222" t="s">
        <v>198</v>
      </c>
      <c r="M57" s="222" t="s">
        <v>199</v>
      </c>
      <c r="N57" s="64" t="s">
        <v>109</v>
      </c>
      <c r="O57" s="198">
        <f>500000000+495848000</f>
        <v>995848000</v>
      </c>
    </row>
    <row r="58" spans="1:15" ht="12.75" customHeight="1" x14ac:dyDescent="0.2">
      <c r="A58" s="44"/>
      <c r="B58" s="171"/>
      <c r="C58" s="44" t="s">
        <v>149</v>
      </c>
      <c r="D58" s="45"/>
      <c r="E58" s="94"/>
      <c r="F58" s="124"/>
      <c r="G58" s="274"/>
      <c r="H58" s="273" t="s">
        <v>167</v>
      </c>
      <c r="I58" s="45">
        <v>4381620000</v>
      </c>
      <c r="J58" s="275" t="s">
        <v>200</v>
      </c>
      <c r="K58" s="222" t="s">
        <v>188</v>
      </c>
      <c r="L58" s="222" t="s">
        <v>189</v>
      </c>
      <c r="M58" s="222" t="s">
        <v>190</v>
      </c>
      <c r="N58" s="64" t="s">
        <v>93</v>
      </c>
      <c r="O58" s="198">
        <v>779100000</v>
      </c>
    </row>
    <row r="59" spans="1:15" ht="12.75" customHeight="1" x14ac:dyDescent="0.2">
      <c r="A59" s="44"/>
      <c r="B59" s="171"/>
      <c r="C59" s="44"/>
      <c r="D59" s="45"/>
      <c r="E59" s="94"/>
      <c r="F59" s="124"/>
      <c r="G59" s="274"/>
      <c r="H59" s="274"/>
      <c r="I59" s="160"/>
      <c r="J59" s="274"/>
      <c r="K59" s="222" t="s">
        <v>201</v>
      </c>
      <c r="L59" s="222" t="s">
        <v>201</v>
      </c>
      <c r="M59" s="222" t="s">
        <v>190</v>
      </c>
      <c r="N59" s="64" t="s">
        <v>202</v>
      </c>
      <c r="O59" s="198">
        <v>1435500000</v>
      </c>
    </row>
    <row r="60" spans="1:15" ht="12.75" customHeight="1" x14ac:dyDescent="0.2">
      <c r="A60" s="44"/>
      <c r="B60" s="171"/>
      <c r="C60" s="44"/>
      <c r="D60" s="45"/>
      <c r="E60" s="94"/>
      <c r="F60" s="124"/>
      <c r="G60" s="274"/>
      <c r="H60" s="274"/>
      <c r="I60" s="160"/>
      <c r="J60" s="274"/>
      <c r="K60" s="222" t="s">
        <v>203</v>
      </c>
      <c r="L60" s="222" t="s">
        <v>204</v>
      </c>
      <c r="M60" s="222" t="s">
        <v>205</v>
      </c>
      <c r="N60" s="64" t="s">
        <v>98</v>
      </c>
      <c r="O60" s="198">
        <v>1019740000</v>
      </c>
    </row>
    <row r="61" spans="1:15" ht="12.75" customHeight="1" x14ac:dyDescent="0.2">
      <c r="A61" s="44"/>
      <c r="B61" s="171"/>
      <c r="C61" s="44"/>
      <c r="D61" s="45"/>
      <c r="E61" s="94"/>
      <c r="F61" s="124"/>
      <c r="G61" s="274"/>
      <c r="H61" s="274"/>
      <c r="I61" s="160"/>
      <c r="J61" s="274"/>
      <c r="K61" s="222" t="s">
        <v>191</v>
      </c>
      <c r="L61" s="222" t="s">
        <v>192</v>
      </c>
      <c r="M61" s="222" t="s">
        <v>193</v>
      </c>
      <c r="N61" s="64" t="s">
        <v>194</v>
      </c>
      <c r="O61" s="198">
        <v>756376000</v>
      </c>
    </row>
    <row r="62" spans="1:15" ht="12.75" customHeight="1" x14ac:dyDescent="0.2">
      <c r="A62" s="44"/>
      <c r="B62" s="171"/>
      <c r="C62" s="44"/>
      <c r="D62" s="45"/>
      <c r="E62" s="94"/>
      <c r="F62" s="124"/>
      <c r="G62" s="274"/>
      <c r="H62" s="274"/>
      <c r="I62" s="160"/>
      <c r="J62" s="274"/>
      <c r="K62" s="222" t="s">
        <v>206</v>
      </c>
      <c r="L62" s="222" t="s">
        <v>207</v>
      </c>
      <c r="M62" s="222" t="s">
        <v>208</v>
      </c>
      <c r="N62" s="64" t="s">
        <v>194</v>
      </c>
      <c r="O62" s="198">
        <v>300000000</v>
      </c>
    </row>
    <row r="63" spans="1:15" ht="13.5" customHeight="1" x14ac:dyDescent="0.2">
      <c r="A63" s="44"/>
      <c r="B63" s="171"/>
      <c r="C63" s="44"/>
      <c r="D63" s="45"/>
      <c r="E63" s="95"/>
      <c r="F63" s="124"/>
      <c r="G63" s="274"/>
      <c r="H63" s="274"/>
      <c r="I63" s="160"/>
      <c r="J63" s="276" t="s">
        <v>209</v>
      </c>
      <c r="K63" s="222" t="s">
        <v>210</v>
      </c>
      <c r="L63" s="222" t="s">
        <v>211</v>
      </c>
      <c r="M63" s="222" t="s">
        <v>208</v>
      </c>
      <c r="N63" s="64" t="s">
        <v>128</v>
      </c>
      <c r="O63" s="198">
        <f>90904000</f>
        <v>90904000</v>
      </c>
    </row>
    <row r="64" spans="1:15" ht="12.75" customHeight="1" x14ac:dyDescent="0.2">
      <c r="A64" s="44"/>
      <c r="B64" s="171"/>
      <c r="C64" s="46" t="s">
        <v>150</v>
      </c>
      <c r="D64" s="45"/>
      <c r="E64" s="93" t="s">
        <v>151</v>
      </c>
      <c r="F64" s="125">
        <v>20117200000</v>
      </c>
      <c r="G64" s="80" t="s">
        <v>546</v>
      </c>
      <c r="H64" s="289" t="s">
        <v>168</v>
      </c>
      <c r="I64" s="161">
        <v>117200000</v>
      </c>
      <c r="J64" s="276" t="s">
        <v>209</v>
      </c>
      <c r="K64" s="222" t="s">
        <v>212</v>
      </c>
      <c r="L64" s="222" t="s">
        <v>212</v>
      </c>
      <c r="M64" s="222" t="s">
        <v>208</v>
      </c>
      <c r="N64" s="64" t="s">
        <v>128</v>
      </c>
      <c r="O64" s="198">
        <f>I64</f>
        <v>117200000</v>
      </c>
    </row>
    <row r="65" spans="1:15" ht="12.75" customHeight="1" x14ac:dyDescent="0.2">
      <c r="A65" s="44"/>
      <c r="B65" s="171"/>
      <c r="C65" s="46"/>
      <c r="D65" s="45"/>
      <c r="E65" s="96"/>
      <c r="F65" s="125"/>
      <c r="G65" s="81"/>
      <c r="H65" s="273" t="s">
        <v>169</v>
      </c>
      <c r="I65" s="162">
        <v>20000000000</v>
      </c>
      <c r="J65" s="276" t="s">
        <v>213</v>
      </c>
      <c r="K65" s="222" t="s">
        <v>214</v>
      </c>
      <c r="L65" s="222" t="s">
        <v>215</v>
      </c>
      <c r="M65" s="222" t="s">
        <v>216</v>
      </c>
      <c r="N65" s="64" t="s">
        <v>93</v>
      </c>
      <c r="O65" s="198">
        <f>20000000000-O66-O69-O67-O68</f>
        <v>9953000000</v>
      </c>
    </row>
    <row r="66" spans="1:15" ht="12.75" customHeight="1" x14ac:dyDescent="0.2">
      <c r="A66" s="44"/>
      <c r="B66" s="171"/>
      <c r="C66" s="46"/>
      <c r="D66" s="45"/>
      <c r="E66" s="96"/>
      <c r="F66" s="125"/>
      <c r="G66" s="81"/>
      <c r="H66" s="274"/>
      <c r="I66" s="163"/>
      <c r="J66" s="277" t="s">
        <v>217</v>
      </c>
      <c r="K66" s="225" t="s">
        <v>218</v>
      </c>
      <c r="L66" s="225" t="s">
        <v>201</v>
      </c>
      <c r="M66" s="225" t="s">
        <v>219</v>
      </c>
      <c r="N66" s="48" t="s">
        <v>202</v>
      </c>
      <c r="O66" s="199">
        <v>2970000000</v>
      </c>
    </row>
    <row r="67" spans="1:15" ht="12.75" customHeight="1" x14ac:dyDescent="0.2">
      <c r="A67" s="44"/>
      <c r="B67" s="171"/>
      <c r="C67" s="46"/>
      <c r="D67" s="45"/>
      <c r="E67" s="96"/>
      <c r="F67" s="125"/>
      <c r="G67" s="81"/>
      <c r="H67" s="274"/>
      <c r="I67" s="163"/>
      <c r="J67" s="277" t="s">
        <v>220</v>
      </c>
      <c r="K67" s="222" t="s">
        <v>188</v>
      </c>
      <c r="L67" s="222" t="s">
        <v>189</v>
      </c>
      <c r="M67" s="222" t="s">
        <v>190</v>
      </c>
      <c r="N67" s="64" t="s">
        <v>93</v>
      </c>
      <c r="O67" s="199">
        <v>3895500000</v>
      </c>
    </row>
    <row r="68" spans="1:15" ht="12.75" customHeight="1" x14ac:dyDescent="0.2">
      <c r="A68" s="44"/>
      <c r="B68" s="171"/>
      <c r="C68" s="46"/>
      <c r="D68" s="45"/>
      <c r="E68" s="96"/>
      <c r="F68" s="125"/>
      <c r="G68" s="81"/>
      <c r="H68" s="274"/>
      <c r="I68" s="163"/>
      <c r="J68" s="277" t="s">
        <v>221</v>
      </c>
      <c r="K68" s="222" t="s">
        <v>191</v>
      </c>
      <c r="L68" s="222" t="s">
        <v>192</v>
      </c>
      <c r="M68" s="222" t="s">
        <v>193</v>
      </c>
      <c r="N68" s="64" t="s">
        <v>194</v>
      </c>
      <c r="O68" s="199">
        <v>1669500000</v>
      </c>
    </row>
    <row r="69" spans="1:15" ht="13.5" customHeight="1" x14ac:dyDescent="0.2">
      <c r="A69" s="44"/>
      <c r="B69" s="172"/>
      <c r="C69" s="46"/>
      <c r="D69" s="45"/>
      <c r="E69" s="97"/>
      <c r="F69" s="125"/>
      <c r="G69" s="82"/>
      <c r="H69" s="274"/>
      <c r="I69" s="164"/>
      <c r="J69" s="277" t="s">
        <v>222</v>
      </c>
      <c r="K69" s="225" t="s">
        <v>223</v>
      </c>
      <c r="L69" s="225" t="s">
        <v>224</v>
      </c>
      <c r="M69" s="225" t="s">
        <v>225</v>
      </c>
      <c r="N69" s="48" t="s">
        <v>114</v>
      </c>
      <c r="O69" s="199">
        <v>1512000000</v>
      </c>
    </row>
    <row r="70" spans="1:15" ht="12.75" customHeight="1" x14ac:dyDescent="0.2">
      <c r="A70" s="173" t="s">
        <v>547</v>
      </c>
      <c r="B70" s="49" t="s">
        <v>152</v>
      </c>
      <c r="C70" s="49" t="s">
        <v>153</v>
      </c>
      <c r="D70" s="50">
        <f>SUM(F70:F87)</f>
        <v>9101512000</v>
      </c>
      <c r="E70" s="54" t="s">
        <v>154</v>
      </c>
      <c r="F70" s="126">
        <f>SUM(I70:I72)</f>
        <v>2060000000</v>
      </c>
      <c r="G70" s="229" t="s">
        <v>549</v>
      </c>
      <c r="H70" s="226" t="s">
        <v>170</v>
      </c>
      <c r="I70" s="165">
        <v>260000000</v>
      </c>
      <c r="J70" s="226" t="s">
        <v>226</v>
      </c>
      <c r="K70" s="226" t="s">
        <v>227</v>
      </c>
      <c r="L70" s="226" t="s">
        <v>228</v>
      </c>
      <c r="M70" s="226" t="s">
        <v>229</v>
      </c>
      <c r="N70" s="51" t="s">
        <v>93</v>
      </c>
      <c r="O70" s="165">
        <v>260000000</v>
      </c>
    </row>
    <row r="71" spans="1:15" ht="12.75" customHeight="1" x14ac:dyDescent="0.2">
      <c r="A71" s="174"/>
      <c r="B71" s="52"/>
      <c r="C71" s="52"/>
      <c r="D71" s="53"/>
      <c r="E71" s="98"/>
      <c r="F71" s="166"/>
      <c r="G71" s="230"/>
      <c r="H71" s="226" t="s">
        <v>171</v>
      </c>
      <c r="I71" s="165">
        <v>900000000</v>
      </c>
      <c r="J71" s="226" t="s">
        <v>230</v>
      </c>
      <c r="K71" s="226" t="s">
        <v>230</v>
      </c>
      <c r="L71" s="226" t="s">
        <v>230</v>
      </c>
      <c r="M71" s="226"/>
      <c r="N71" s="51"/>
      <c r="O71" s="165">
        <f>I71</f>
        <v>900000000</v>
      </c>
    </row>
    <row r="72" spans="1:15" ht="12.75" customHeight="1" x14ac:dyDescent="0.2">
      <c r="A72" s="174"/>
      <c r="B72" s="52"/>
      <c r="C72" s="52"/>
      <c r="D72" s="53"/>
      <c r="E72" s="98"/>
      <c r="F72" s="166"/>
      <c r="G72" s="230"/>
      <c r="H72" s="229" t="s">
        <v>172</v>
      </c>
      <c r="I72" s="136">
        <v>900000000</v>
      </c>
      <c r="J72" s="226" t="s">
        <v>230</v>
      </c>
      <c r="K72" s="226" t="s">
        <v>231</v>
      </c>
      <c r="L72" s="226" t="s">
        <v>231</v>
      </c>
      <c r="M72" s="226" t="s">
        <v>229</v>
      </c>
      <c r="N72" s="51" t="s">
        <v>93</v>
      </c>
      <c r="O72" s="147">
        <v>248696300</v>
      </c>
    </row>
    <row r="73" spans="1:15" ht="89.25" x14ac:dyDescent="0.2">
      <c r="A73" s="174"/>
      <c r="B73" s="52"/>
      <c r="C73" s="52"/>
      <c r="D73" s="53"/>
      <c r="E73" s="98"/>
      <c r="F73" s="166"/>
      <c r="G73" s="230"/>
      <c r="H73" s="230"/>
      <c r="I73" s="137"/>
      <c r="J73" s="226" t="s">
        <v>232</v>
      </c>
      <c r="K73" s="226" t="s">
        <v>233</v>
      </c>
      <c r="L73" s="226" t="s">
        <v>211</v>
      </c>
      <c r="M73" s="226" t="s">
        <v>234</v>
      </c>
      <c r="N73" s="51" t="s">
        <v>128</v>
      </c>
      <c r="O73" s="147">
        <v>651303700</v>
      </c>
    </row>
    <row r="74" spans="1:15" ht="25.5" x14ac:dyDescent="0.2">
      <c r="A74" s="174"/>
      <c r="B74" s="52"/>
      <c r="C74" s="52"/>
      <c r="D74" s="53"/>
      <c r="E74" s="54" t="s">
        <v>155</v>
      </c>
      <c r="F74" s="126">
        <f>+I74</f>
        <v>3629512000</v>
      </c>
      <c r="G74" s="229" t="s">
        <v>551</v>
      </c>
      <c r="H74" s="229" t="s">
        <v>173</v>
      </c>
      <c r="I74" s="126">
        <v>3629512000</v>
      </c>
      <c r="J74" s="229" t="s">
        <v>235</v>
      </c>
      <c r="K74" s="226" t="s">
        <v>236</v>
      </c>
      <c r="L74" s="226" t="s">
        <v>537</v>
      </c>
      <c r="M74" s="226"/>
      <c r="N74" s="51"/>
      <c r="O74" s="147">
        <v>610800000</v>
      </c>
    </row>
    <row r="75" spans="1:15" ht="369.75" x14ac:dyDescent="0.2">
      <c r="A75" s="174"/>
      <c r="B75" s="52"/>
      <c r="C75" s="52"/>
      <c r="D75" s="53"/>
      <c r="E75" s="54"/>
      <c r="F75" s="166"/>
      <c r="G75" s="229"/>
      <c r="H75" s="230"/>
      <c r="I75" s="166"/>
      <c r="J75" s="230"/>
      <c r="K75" s="226" t="s">
        <v>237</v>
      </c>
      <c r="L75" s="226" t="s">
        <v>238</v>
      </c>
      <c r="M75" s="226" t="s">
        <v>239</v>
      </c>
      <c r="N75" s="51" t="s">
        <v>240</v>
      </c>
      <c r="O75" s="147">
        <f>3629512000-610800000</f>
        <v>3018712000</v>
      </c>
    </row>
    <row r="76" spans="1:15" ht="165.75" x14ac:dyDescent="0.2">
      <c r="A76" s="174"/>
      <c r="B76" s="52"/>
      <c r="C76" s="49" t="s">
        <v>156</v>
      </c>
      <c r="D76" s="53"/>
      <c r="E76" s="54" t="s">
        <v>157</v>
      </c>
      <c r="F76" s="126">
        <v>2422000000</v>
      </c>
      <c r="G76" s="229" t="s">
        <v>550</v>
      </c>
      <c r="H76" s="229" t="s">
        <v>174</v>
      </c>
      <c r="I76" s="126">
        <f>O76+O77+O78+O80+O81+80000000</f>
        <v>2422000000</v>
      </c>
      <c r="J76" s="226" t="s">
        <v>232</v>
      </c>
      <c r="K76" s="226" t="s">
        <v>210</v>
      </c>
      <c r="L76" s="226" t="s">
        <v>511</v>
      </c>
      <c r="M76" s="226" t="s">
        <v>141</v>
      </c>
      <c r="N76" s="55" t="s">
        <v>128</v>
      </c>
      <c r="O76" s="147">
        <v>1405353000</v>
      </c>
    </row>
    <row r="77" spans="1:15" ht="140.25" x14ac:dyDescent="0.2">
      <c r="A77" s="174"/>
      <c r="B77" s="52"/>
      <c r="C77" s="52"/>
      <c r="D77" s="53"/>
      <c r="E77" s="98"/>
      <c r="F77" s="166"/>
      <c r="G77" s="230"/>
      <c r="H77" s="230"/>
      <c r="I77" s="166"/>
      <c r="J77" s="226" t="s">
        <v>241</v>
      </c>
      <c r="K77" s="227" t="s">
        <v>242</v>
      </c>
      <c r="L77" s="227" t="s">
        <v>242</v>
      </c>
      <c r="M77" s="228" t="s">
        <v>208</v>
      </c>
      <c r="N77" s="55" t="s">
        <v>128</v>
      </c>
      <c r="O77" s="147">
        <v>170500000</v>
      </c>
    </row>
    <row r="78" spans="1:15" x14ac:dyDescent="0.2">
      <c r="A78" s="174"/>
      <c r="B78" s="52"/>
      <c r="C78" s="52"/>
      <c r="D78" s="53"/>
      <c r="E78" s="98"/>
      <c r="F78" s="166"/>
      <c r="G78" s="230"/>
      <c r="H78" s="230"/>
      <c r="I78" s="166"/>
      <c r="J78" s="229" t="s">
        <v>243</v>
      </c>
      <c r="K78" s="229" t="s">
        <v>243</v>
      </c>
      <c r="L78" s="227" t="s">
        <v>204</v>
      </c>
      <c r="M78" s="226" t="s">
        <v>47</v>
      </c>
      <c r="N78" s="55" t="s">
        <v>202</v>
      </c>
      <c r="O78" s="147">
        <v>520000000</v>
      </c>
    </row>
    <row r="79" spans="1:15" ht="102" x14ac:dyDescent="0.2">
      <c r="A79" s="174"/>
      <c r="B79" s="52"/>
      <c r="C79" s="52"/>
      <c r="D79" s="53"/>
      <c r="E79" s="98"/>
      <c r="F79" s="166"/>
      <c r="G79" s="230"/>
      <c r="H79" s="230"/>
      <c r="I79" s="166"/>
      <c r="J79" s="230"/>
      <c r="K79" s="230"/>
      <c r="L79" s="227" t="s">
        <v>244</v>
      </c>
      <c r="M79" s="226" t="s">
        <v>108</v>
      </c>
      <c r="N79" s="55" t="s">
        <v>202</v>
      </c>
      <c r="O79" s="147">
        <v>80000000</v>
      </c>
    </row>
    <row r="80" spans="1:15" ht="12.75" customHeight="1" x14ac:dyDescent="0.2">
      <c r="A80" s="174"/>
      <c r="B80" s="52"/>
      <c r="C80" s="52"/>
      <c r="D80" s="53"/>
      <c r="E80" s="98"/>
      <c r="F80" s="166"/>
      <c r="G80" s="230"/>
      <c r="H80" s="230"/>
      <c r="I80" s="166"/>
      <c r="J80" s="230"/>
      <c r="K80" s="230"/>
      <c r="L80" s="227" t="s">
        <v>245</v>
      </c>
      <c r="M80" s="226" t="s">
        <v>108</v>
      </c>
      <c r="N80" s="55" t="s">
        <v>93</v>
      </c>
      <c r="O80" s="147">
        <v>70000000</v>
      </c>
    </row>
    <row r="81" spans="1:15" ht="12.75" customHeight="1" x14ac:dyDescent="0.2">
      <c r="A81" s="174"/>
      <c r="B81" s="52"/>
      <c r="C81" s="52"/>
      <c r="D81" s="53"/>
      <c r="E81" s="98"/>
      <c r="F81" s="166"/>
      <c r="G81" s="230"/>
      <c r="H81" s="230"/>
      <c r="I81" s="166"/>
      <c r="J81" s="230"/>
      <c r="K81" s="230"/>
      <c r="L81" s="227" t="s">
        <v>192</v>
      </c>
      <c r="M81" s="226" t="s">
        <v>108</v>
      </c>
      <c r="N81" s="55" t="s">
        <v>194</v>
      </c>
      <c r="O81" s="147">
        <v>176147000</v>
      </c>
    </row>
    <row r="82" spans="1:15" ht="12.75" customHeight="1" x14ac:dyDescent="0.2">
      <c r="A82" s="174"/>
      <c r="B82" s="52"/>
      <c r="C82" s="49" t="s">
        <v>158</v>
      </c>
      <c r="D82" s="53"/>
      <c r="E82" s="54" t="s">
        <v>159</v>
      </c>
      <c r="F82" s="126">
        <f>SUM(I82:I87)</f>
        <v>990000000</v>
      </c>
      <c r="G82" s="229" t="s">
        <v>548</v>
      </c>
      <c r="H82" s="226" t="s">
        <v>175</v>
      </c>
      <c r="I82" s="147">
        <v>60000000</v>
      </c>
      <c r="J82" s="226" t="s">
        <v>232</v>
      </c>
      <c r="K82" s="229" t="s">
        <v>246</v>
      </c>
      <c r="L82" s="227" t="s">
        <v>247</v>
      </c>
      <c r="M82" s="228" t="s">
        <v>208</v>
      </c>
      <c r="N82" s="55" t="s">
        <v>128</v>
      </c>
      <c r="O82" s="147">
        <f t="shared" ref="O82:O83" si="0">I82</f>
        <v>60000000</v>
      </c>
    </row>
    <row r="83" spans="1:15" x14ac:dyDescent="0.2">
      <c r="A83" s="174"/>
      <c r="B83" s="52"/>
      <c r="C83" s="52"/>
      <c r="D83" s="53"/>
      <c r="E83" s="98"/>
      <c r="F83" s="166"/>
      <c r="G83" s="230"/>
      <c r="H83" s="229" t="s">
        <v>176</v>
      </c>
      <c r="I83" s="136">
        <v>50000000</v>
      </c>
      <c r="J83" s="229" t="s">
        <v>232</v>
      </c>
      <c r="K83" s="230"/>
      <c r="L83" s="231" t="s">
        <v>248</v>
      </c>
      <c r="M83" s="228" t="s">
        <v>208</v>
      </c>
      <c r="N83" s="55" t="s">
        <v>128</v>
      </c>
      <c r="O83" s="126">
        <f t="shared" si="0"/>
        <v>50000000</v>
      </c>
    </row>
    <row r="84" spans="1:15" ht="12.75" customHeight="1" x14ac:dyDescent="0.2">
      <c r="A84" s="174"/>
      <c r="B84" s="52"/>
      <c r="C84" s="52"/>
      <c r="D84" s="53"/>
      <c r="E84" s="98"/>
      <c r="F84" s="166"/>
      <c r="G84" s="230"/>
      <c r="H84" s="230"/>
      <c r="I84" s="137"/>
      <c r="J84" s="230"/>
      <c r="K84" s="230"/>
      <c r="L84" s="230"/>
      <c r="M84" s="228" t="s">
        <v>208</v>
      </c>
      <c r="N84" s="55" t="s">
        <v>128</v>
      </c>
      <c r="O84" s="166"/>
    </row>
    <row r="85" spans="1:15" ht="12.75" customHeight="1" x14ac:dyDescent="0.2">
      <c r="A85" s="174"/>
      <c r="B85" s="52"/>
      <c r="C85" s="52"/>
      <c r="D85" s="53"/>
      <c r="E85" s="98"/>
      <c r="F85" s="166"/>
      <c r="G85" s="230"/>
      <c r="H85" s="226" t="s">
        <v>177</v>
      </c>
      <c r="I85" s="147">
        <v>80000000</v>
      </c>
      <c r="J85" s="226" t="s">
        <v>232</v>
      </c>
      <c r="K85" s="230"/>
      <c r="L85" s="226" t="s">
        <v>249</v>
      </c>
      <c r="M85" s="228" t="s">
        <v>208</v>
      </c>
      <c r="N85" s="55" t="s">
        <v>128</v>
      </c>
      <c r="O85" s="147">
        <f>I85</f>
        <v>80000000</v>
      </c>
    </row>
    <row r="86" spans="1:15" ht="12.75" customHeight="1" x14ac:dyDescent="0.2">
      <c r="A86" s="174"/>
      <c r="B86" s="52"/>
      <c r="C86" s="52"/>
      <c r="D86" s="53"/>
      <c r="E86" s="98"/>
      <c r="F86" s="166"/>
      <c r="G86" s="230"/>
      <c r="H86" s="226" t="s">
        <v>178</v>
      </c>
      <c r="I86" s="147">
        <v>150000000</v>
      </c>
      <c r="J86" s="226" t="s">
        <v>250</v>
      </c>
      <c r="K86" s="230"/>
      <c r="L86" s="226" t="s">
        <v>251</v>
      </c>
      <c r="M86" s="226" t="s">
        <v>252</v>
      </c>
      <c r="N86" s="55" t="s">
        <v>202</v>
      </c>
      <c r="O86" s="147">
        <v>150000000</v>
      </c>
    </row>
    <row r="87" spans="1:15" ht="13.5" customHeight="1" x14ac:dyDescent="0.2">
      <c r="A87" s="175"/>
      <c r="B87" s="52"/>
      <c r="C87" s="52"/>
      <c r="D87" s="53"/>
      <c r="E87" s="98"/>
      <c r="F87" s="166"/>
      <c r="G87" s="230"/>
      <c r="H87" s="226" t="s">
        <v>179</v>
      </c>
      <c r="I87" s="147">
        <v>650000000</v>
      </c>
      <c r="J87" s="226" t="s">
        <v>232</v>
      </c>
      <c r="K87" s="230"/>
      <c r="L87" s="226" t="s">
        <v>251</v>
      </c>
      <c r="M87" s="228" t="s">
        <v>208</v>
      </c>
      <c r="N87" s="55" t="s">
        <v>128</v>
      </c>
      <c r="O87" s="147">
        <f>I87</f>
        <v>650000000</v>
      </c>
    </row>
    <row r="88" spans="1:15" ht="12.75" customHeight="1" x14ac:dyDescent="0.2">
      <c r="A88" s="102" t="s">
        <v>552</v>
      </c>
      <c r="B88" s="56" t="s">
        <v>160</v>
      </c>
      <c r="C88" s="56" t="s">
        <v>161</v>
      </c>
      <c r="D88" s="57">
        <f>F88+F93+F95</f>
        <v>1148000000</v>
      </c>
      <c r="E88" s="63" t="s">
        <v>162</v>
      </c>
      <c r="F88" s="57">
        <f>SUM(I88:I92)</f>
        <v>863000000</v>
      </c>
      <c r="G88" s="234" t="s">
        <v>87</v>
      </c>
      <c r="H88" s="234" t="s">
        <v>180</v>
      </c>
      <c r="I88" s="138">
        <v>513000000</v>
      </c>
      <c r="J88" s="234" t="s">
        <v>253</v>
      </c>
      <c r="K88" s="232" t="s">
        <v>254</v>
      </c>
      <c r="L88" s="232" t="s">
        <v>254</v>
      </c>
      <c r="M88" s="232" t="s">
        <v>108</v>
      </c>
      <c r="N88" s="59" t="s">
        <v>194</v>
      </c>
      <c r="O88" s="168">
        <v>71840000</v>
      </c>
    </row>
    <row r="89" spans="1:15" ht="12.75" customHeight="1" x14ac:dyDescent="0.2">
      <c r="A89" s="103"/>
      <c r="B89" s="60"/>
      <c r="C89" s="60"/>
      <c r="D89" s="61"/>
      <c r="E89" s="99"/>
      <c r="F89" s="61"/>
      <c r="G89" s="235"/>
      <c r="H89" s="235"/>
      <c r="I89" s="167"/>
      <c r="J89" s="235"/>
      <c r="K89" s="232" t="s">
        <v>244</v>
      </c>
      <c r="L89" s="232" t="s">
        <v>244</v>
      </c>
      <c r="M89" s="232" t="s">
        <v>108</v>
      </c>
      <c r="N89" s="59" t="s">
        <v>202</v>
      </c>
      <c r="O89" s="168">
        <v>70000000</v>
      </c>
    </row>
    <row r="90" spans="1:15" ht="12.75" customHeight="1" x14ac:dyDescent="0.2">
      <c r="A90" s="103"/>
      <c r="B90" s="60"/>
      <c r="C90" s="60"/>
      <c r="D90" s="61"/>
      <c r="E90" s="99"/>
      <c r="F90" s="61"/>
      <c r="G90" s="235"/>
      <c r="H90" s="235"/>
      <c r="I90" s="167"/>
      <c r="J90" s="235"/>
      <c r="K90" s="232" t="s">
        <v>255</v>
      </c>
      <c r="L90" s="232" t="s">
        <v>255</v>
      </c>
      <c r="M90" s="232" t="s">
        <v>47</v>
      </c>
      <c r="N90" s="59" t="s">
        <v>202</v>
      </c>
      <c r="O90" s="168">
        <v>200000000</v>
      </c>
    </row>
    <row r="91" spans="1:15" ht="76.5" x14ac:dyDescent="0.2">
      <c r="A91" s="103"/>
      <c r="B91" s="60"/>
      <c r="C91" s="60"/>
      <c r="D91" s="61"/>
      <c r="E91" s="99"/>
      <c r="F91" s="61"/>
      <c r="G91" s="235"/>
      <c r="H91" s="235"/>
      <c r="I91" s="167"/>
      <c r="J91" s="232" t="s">
        <v>256</v>
      </c>
      <c r="K91" s="232" t="s">
        <v>256</v>
      </c>
      <c r="L91" s="232" t="s">
        <v>257</v>
      </c>
      <c r="M91" s="233" t="s">
        <v>208</v>
      </c>
      <c r="N91" s="59" t="s">
        <v>128</v>
      </c>
      <c r="O91" s="168">
        <v>171160000</v>
      </c>
    </row>
    <row r="92" spans="1:15" ht="102" x14ac:dyDescent="0.2">
      <c r="A92" s="103"/>
      <c r="B92" s="60"/>
      <c r="C92" s="58" t="s">
        <v>163</v>
      </c>
      <c r="D92" s="61"/>
      <c r="E92" s="99"/>
      <c r="F92" s="61"/>
      <c r="G92" s="235"/>
      <c r="H92" s="232" t="s">
        <v>181</v>
      </c>
      <c r="I92" s="168">
        <v>350000000</v>
      </c>
      <c r="J92" s="232" t="s">
        <v>232</v>
      </c>
      <c r="K92" s="232" t="s">
        <v>258</v>
      </c>
      <c r="L92" s="232" t="s">
        <v>259</v>
      </c>
      <c r="M92" s="233" t="s">
        <v>208</v>
      </c>
      <c r="N92" s="59" t="s">
        <v>128</v>
      </c>
      <c r="O92" s="168">
        <f>I92</f>
        <v>350000000</v>
      </c>
    </row>
    <row r="93" spans="1:15" ht="12.75" customHeight="1" x14ac:dyDescent="0.2">
      <c r="A93" s="103"/>
      <c r="B93" s="60"/>
      <c r="C93" s="62" t="s">
        <v>161</v>
      </c>
      <c r="D93" s="61"/>
      <c r="E93" s="63" t="s">
        <v>164</v>
      </c>
      <c r="F93" s="57">
        <f>SUM(I93)</f>
        <v>200000000</v>
      </c>
      <c r="G93" s="234" t="s">
        <v>554</v>
      </c>
      <c r="H93" s="234" t="s">
        <v>182</v>
      </c>
      <c r="I93" s="57">
        <v>200000000</v>
      </c>
      <c r="J93" s="234" t="s">
        <v>260</v>
      </c>
      <c r="K93" s="232" t="s">
        <v>261</v>
      </c>
      <c r="L93" s="232" t="s">
        <v>262</v>
      </c>
      <c r="M93" s="233" t="s">
        <v>208</v>
      </c>
      <c r="N93" s="59" t="s">
        <v>128</v>
      </c>
      <c r="O93" s="168">
        <v>100000000</v>
      </c>
    </row>
    <row r="94" spans="1:15" ht="12.75" customHeight="1" x14ac:dyDescent="0.2">
      <c r="A94" s="103"/>
      <c r="B94" s="60"/>
      <c r="C94" s="60"/>
      <c r="D94" s="61"/>
      <c r="E94" s="99"/>
      <c r="F94" s="61"/>
      <c r="G94" s="235"/>
      <c r="H94" s="235"/>
      <c r="I94" s="167"/>
      <c r="J94" s="235"/>
      <c r="K94" s="232" t="s">
        <v>263</v>
      </c>
      <c r="L94" s="232" t="s">
        <v>264</v>
      </c>
      <c r="M94" s="232" t="s">
        <v>47</v>
      </c>
      <c r="N94" s="59" t="s">
        <v>202</v>
      </c>
      <c r="O94" s="168">
        <v>100000000</v>
      </c>
    </row>
    <row r="95" spans="1:15" ht="12.75" customHeight="1" x14ac:dyDescent="0.2">
      <c r="A95" s="103"/>
      <c r="B95" s="60"/>
      <c r="C95" s="56" t="s">
        <v>163</v>
      </c>
      <c r="D95" s="61"/>
      <c r="E95" s="63" t="s">
        <v>165</v>
      </c>
      <c r="F95" s="127">
        <f>SUM(I95:I97)</f>
        <v>85000000</v>
      </c>
      <c r="G95" s="234" t="s">
        <v>553</v>
      </c>
      <c r="H95" s="234" t="s">
        <v>183</v>
      </c>
      <c r="I95" s="138">
        <v>15000000</v>
      </c>
      <c r="J95" s="278" t="s">
        <v>232</v>
      </c>
      <c r="K95" s="234" t="s">
        <v>265</v>
      </c>
      <c r="L95" s="234" t="s">
        <v>266</v>
      </c>
      <c r="M95" s="233" t="s">
        <v>208</v>
      </c>
      <c r="N95" s="62" t="s">
        <v>128</v>
      </c>
      <c r="O95" s="138">
        <f>I95</f>
        <v>15000000</v>
      </c>
    </row>
    <row r="96" spans="1:15" ht="13.5" customHeight="1" x14ac:dyDescent="0.2">
      <c r="A96" s="103"/>
      <c r="B96" s="60"/>
      <c r="C96" s="60"/>
      <c r="D96" s="61"/>
      <c r="E96" s="99"/>
      <c r="F96" s="61"/>
      <c r="G96" s="235"/>
      <c r="H96" s="235"/>
      <c r="I96" s="167"/>
      <c r="J96" s="232"/>
      <c r="K96" s="235"/>
      <c r="L96" s="235"/>
      <c r="M96" s="233" t="s">
        <v>208</v>
      </c>
      <c r="N96" s="60"/>
      <c r="O96" s="167"/>
    </row>
    <row r="97" spans="1:15" ht="63.75" x14ac:dyDescent="0.2">
      <c r="A97" s="104"/>
      <c r="B97" s="60"/>
      <c r="C97" s="60"/>
      <c r="D97" s="61"/>
      <c r="E97" s="99"/>
      <c r="F97" s="61"/>
      <c r="G97" s="235"/>
      <c r="H97" s="232" t="s">
        <v>184</v>
      </c>
      <c r="I97" s="168">
        <v>70000000</v>
      </c>
      <c r="J97" s="232" t="s">
        <v>232</v>
      </c>
      <c r="K97" s="235"/>
      <c r="L97" s="232" t="s">
        <v>267</v>
      </c>
      <c r="M97" s="233" t="s">
        <v>208</v>
      </c>
      <c r="N97" s="59" t="s">
        <v>128</v>
      </c>
      <c r="O97" s="168">
        <f>I97</f>
        <v>70000000</v>
      </c>
    </row>
    <row r="98" spans="1:15" ht="114.75" x14ac:dyDescent="0.2">
      <c r="A98" s="65" t="s">
        <v>555</v>
      </c>
      <c r="B98" s="66" t="s">
        <v>268</v>
      </c>
      <c r="C98" s="67" t="s">
        <v>269</v>
      </c>
      <c r="D98" s="68">
        <f>+SUM(I98:I213)</f>
        <v>6230000000</v>
      </c>
      <c r="E98" s="100" t="s">
        <v>270</v>
      </c>
      <c r="F98" s="69">
        <f>D98</f>
        <v>6230000000</v>
      </c>
      <c r="G98" s="245" t="s">
        <v>271</v>
      </c>
      <c r="H98" s="236" t="s">
        <v>272</v>
      </c>
      <c r="I98" s="139">
        <f>+SUM(O98:O111)</f>
        <v>698999988</v>
      </c>
      <c r="J98" s="236" t="s">
        <v>273</v>
      </c>
      <c r="K98" s="236" t="s">
        <v>274</v>
      </c>
      <c r="L98" s="237" t="s">
        <v>275</v>
      </c>
      <c r="M98" s="238" t="s">
        <v>208</v>
      </c>
      <c r="N98" s="70" t="s">
        <v>93</v>
      </c>
      <c r="O98" s="200">
        <v>36000000</v>
      </c>
    </row>
    <row r="99" spans="1:15" ht="165.75" x14ac:dyDescent="0.2">
      <c r="A99" s="65"/>
      <c r="B99" s="66"/>
      <c r="C99" s="67"/>
      <c r="D99" s="68"/>
      <c r="E99" s="100"/>
      <c r="F99" s="69"/>
      <c r="G99" s="245"/>
      <c r="H99" s="236"/>
      <c r="I99" s="139"/>
      <c r="J99" s="236"/>
      <c r="K99" s="236"/>
      <c r="L99" s="237" t="s">
        <v>276</v>
      </c>
      <c r="M99" s="238" t="s">
        <v>208</v>
      </c>
      <c r="N99" s="70" t="s">
        <v>93</v>
      </c>
      <c r="O99" s="200">
        <v>45000000</v>
      </c>
    </row>
    <row r="100" spans="1:15" ht="114.75" x14ac:dyDescent="0.2">
      <c r="A100" s="65"/>
      <c r="B100" s="66"/>
      <c r="C100" s="67"/>
      <c r="D100" s="68"/>
      <c r="E100" s="100"/>
      <c r="F100" s="69"/>
      <c r="G100" s="245"/>
      <c r="H100" s="236"/>
      <c r="I100" s="139"/>
      <c r="J100" s="236"/>
      <c r="K100" s="236"/>
      <c r="L100" s="237" t="s">
        <v>277</v>
      </c>
      <c r="M100" s="238" t="s">
        <v>208</v>
      </c>
      <c r="N100" s="70" t="s">
        <v>93</v>
      </c>
      <c r="O100" s="200">
        <v>21999996</v>
      </c>
    </row>
    <row r="101" spans="1:15" ht="89.25" x14ac:dyDescent="0.2">
      <c r="A101" s="65"/>
      <c r="B101" s="66"/>
      <c r="C101" s="67"/>
      <c r="D101" s="68"/>
      <c r="E101" s="100"/>
      <c r="F101" s="69"/>
      <c r="G101" s="245"/>
      <c r="H101" s="236"/>
      <c r="I101" s="139"/>
      <c r="J101" s="236"/>
      <c r="K101" s="236"/>
      <c r="L101" s="237" t="s">
        <v>278</v>
      </c>
      <c r="M101" s="238" t="s">
        <v>208</v>
      </c>
      <c r="N101" s="70" t="s">
        <v>109</v>
      </c>
      <c r="O101" s="200">
        <v>53000000</v>
      </c>
    </row>
    <row r="102" spans="1:15" ht="76.5" x14ac:dyDescent="0.2">
      <c r="A102" s="65"/>
      <c r="B102" s="66"/>
      <c r="C102" s="67"/>
      <c r="D102" s="68"/>
      <c r="E102" s="100"/>
      <c r="F102" s="69"/>
      <c r="G102" s="245"/>
      <c r="H102" s="236"/>
      <c r="I102" s="139"/>
      <c r="J102" s="236"/>
      <c r="K102" s="236"/>
      <c r="L102" s="237" t="s">
        <v>279</v>
      </c>
      <c r="M102" s="238" t="s">
        <v>208</v>
      </c>
      <c r="N102" s="70" t="s">
        <v>109</v>
      </c>
      <c r="O102" s="200">
        <v>78000000</v>
      </c>
    </row>
    <row r="103" spans="1:15" ht="127.5" x14ac:dyDescent="0.2">
      <c r="A103" s="65"/>
      <c r="B103" s="66"/>
      <c r="C103" s="67"/>
      <c r="D103" s="68"/>
      <c r="E103" s="100"/>
      <c r="F103" s="69"/>
      <c r="G103" s="245"/>
      <c r="H103" s="236"/>
      <c r="I103" s="139"/>
      <c r="J103" s="236"/>
      <c r="K103" s="236"/>
      <c r="L103" s="237" t="s">
        <v>280</v>
      </c>
      <c r="M103" s="238" t="s">
        <v>208</v>
      </c>
      <c r="N103" s="70" t="s">
        <v>128</v>
      </c>
      <c r="O103" s="200">
        <v>99000000</v>
      </c>
    </row>
    <row r="104" spans="1:15" ht="140.25" x14ac:dyDescent="0.2">
      <c r="A104" s="65"/>
      <c r="B104" s="66"/>
      <c r="C104" s="67"/>
      <c r="D104" s="68"/>
      <c r="E104" s="100"/>
      <c r="F104" s="69"/>
      <c r="G104" s="245"/>
      <c r="H104" s="236"/>
      <c r="I104" s="139"/>
      <c r="J104" s="236"/>
      <c r="K104" s="236"/>
      <c r="L104" s="237" t="s">
        <v>281</v>
      </c>
      <c r="M104" s="238" t="s">
        <v>208</v>
      </c>
      <c r="N104" s="70" t="s">
        <v>128</v>
      </c>
      <c r="O104" s="200">
        <v>66000000</v>
      </c>
    </row>
    <row r="105" spans="1:15" ht="114.75" x14ac:dyDescent="0.2">
      <c r="A105" s="65"/>
      <c r="B105" s="66"/>
      <c r="C105" s="67"/>
      <c r="D105" s="68"/>
      <c r="E105" s="100"/>
      <c r="F105" s="69"/>
      <c r="G105" s="245"/>
      <c r="H105" s="236"/>
      <c r="I105" s="139"/>
      <c r="J105" s="236"/>
      <c r="K105" s="236"/>
      <c r="L105" s="237" t="s">
        <v>282</v>
      </c>
      <c r="M105" s="238" t="s">
        <v>208</v>
      </c>
      <c r="N105" s="70" t="s">
        <v>93</v>
      </c>
      <c r="O105" s="200">
        <v>21999996</v>
      </c>
    </row>
    <row r="106" spans="1:15" ht="127.5" x14ac:dyDescent="0.2">
      <c r="A106" s="65"/>
      <c r="B106" s="66"/>
      <c r="C106" s="67"/>
      <c r="D106" s="68"/>
      <c r="E106" s="100"/>
      <c r="F106" s="69"/>
      <c r="G106" s="245"/>
      <c r="H106" s="236"/>
      <c r="I106" s="139"/>
      <c r="J106" s="236"/>
      <c r="K106" s="236"/>
      <c r="L106" s="237" t="s">
        <v>283</v>
      </c>
      <c r="M106" s="238" t="s">
        <v>208</v>
      </c>
      <c r="N106" s="70" t="s">
        <v>93</v>
      </c>
      <c r="O106" s="200">
        <v>32400000</v>
      </c>
    </row>
    <row r="107" spans="1:15" ht="140.25" x14ac:dyDescent="0.2">
      <c r="A107" s="65"/>
      <c r="B107" s="66"/>
      <c r="C107" s="67"/>
      <c r="D107" s="68"/>
      <c r="E107" s="100"/>
      <c r="F107" s="69"/>
      <c r="G107" s="245"/>
      <c r="H107" s="236"/>
      <c r="I107" s="139"/>
      <c r="J107" s="236"/>
      <c r="K107" s="236"/>
      <c r="L107" s="237" t="s">
        <v>284</v>
      </c>
      <c r="M107" s="238" t="s">
        <v>208</v>
      </c>
      <c r="N107" s="70" t="s">
        <v>109</v>
      </c>
      <c r="O107" s="200">
        <v>75000000</v>
      </c>
    </row>
    <row r="108" spans="1:15" ht="127.5" x14ac:dyDescent="0.2">
      <c r="A108" s="65"/>
      <c r="B108" s="66"/>
      <c r="C108" s="67"/>
      <c r="D108" s="68"/>
      <c r="E108" s="100"/>
      <c r="F108" s="69"/>
      <c r="G108" s="245"/>
      <c r="H108" s="236"/>
      <c r="I108" s="139"/>
      <c r="J108" s="236"/>
      <c r="K108" s="236"/>
      <c r="L108" s="237" t="s">
        <v>285</v>
      </c>
      <c r="M108" s="238" t="s">
        <v>208</v>
      </c>
      <c r="N108" s="70" t="s">
        <v>93</v>
      </c>
      <c r="O108" s="200">
        <v>15600000</v>
      </c>
    </row>
    <row r="109" spans="1:15" ht="114.75" x14ac:dyDescent="0.2">
      <c r="A109" s="65"/>
      <c r="B109" s="66"/>
      <c r="C109" s="67"/>
      <c r="D109" s="68"/>
      <c r="E109" s="100"/>
      <c r="F109" s="69"/>
      <c r="G109" s="245"/>
      <c r="H109" s="236"/>
      <c r="I109" s="139"/>
      <c r="J109" s="236"/>
      <c r="K109" s="236"/>
      <c r="L109" s="237" t="s">
        <v>286</v>
      </c>
      <c r="M109" s="238" t="s">
        <v>208</v>
      </c>
      <c r="N109" s="70" t="s">
        <v>109</v>
      </c>
      <c r="O109" s="200">
        <v>70000000</v>
      </c>
    </row>
    <row r="110" spans="1:15" ht="76.5" x14ac:dyDescent="0.2">
      <c r="A110" s="65"/>
      <c r="B110" s="66"/>
      <c r="C110" s="67"/>
      <c r="D110" s="68"/>
      <c r="E110" s="100"/>
      <c r="F110" s="69"/>
      <c r="G110" s="245"/>
      <c r="H110" s="236"/>
      <c r="I110" s="139"/>
      <c r="J110" s="236"/>
      <c r="K110" s="236"/>
      <c r="L110" s="237" t="s">
        <v>287</v>
      </c>
      <c r="M110" s="238" t="s">
        <v>208</v>
      </c>
      <c r="N110" s="70" t="s">
        <v>194</v>
      </c>
      <c r="O110" s="200">
        <v>63000000</v>
      </c>
    </row>
    <row r="111" spans="1:15" ht="102" x14ac:dyDescent="0.2">
      <c r="A111" s="65"/>
      <c r="B111" s="66"/>
      <c r="C111" s="67"/>
      <c r="D111" s="68"/>
      <c r="E111" s="100"/>
      <c r="F111" s="69"/>
      <c r="G111" s="245"/>
      <c r="H111" s="236"/>
      <c r="I111" s="139"/>
      <c r="J111" s="236"/>
      <c r="K111" s="236"/>
      <c r="L111" s="237" t="s">
        <v>288</v>
      </c>
      <c r="M111" s="238" t="s">
        <v>208</v>
      </c>
      <c r="N111" s="70" t="s">
        <v>93</v>
      </c>
      <c r="O111" s="200">
        <v>21999996</v>
      </c>
    </row>
    <row r="112" spans="1:15" ht="25.5" x14ac:dyDescent="0.2">
      <c r="A112" s="65"/>
      <c r="B112" s="66"/>
      <c r="C112" s="67"/>
      <c r="D112" s="68"/>
      <c r="E112" s="100"/>
      <c r="F112" s="69"/>
      <c r="G112" s="245"/>
      <c r="H112" s="236" t="s">
        <v>289</v>
      </c>
      <c r="I112" s="68">
        <f>+SUM(O112:O116)</f>
        <v>350000000</v>
      </c>
      <c r="J112" s="236"/>
      <c r="K112" s="236" t="s">
        <v>290</v>
      </c>
      <c r="L112" s="239" t="s">
        <v>291</v>
      </c>
      <c r="M112" s="240" t="s">
        <v>292</v>
      </c>
      <c r="N112" s="70" t="s">
        <v>130</v>
      </c>
      <c r="O112" s="200">
        <v>70000000</v>
      </c>
    </row>
    <row r="113" spans="1:15" ht="25.5" x14ac:dyDescent="0.2">
      <c r="A113" s="65"/>
      <c r="B113" s="66"/>
      <c r="C113" s="67"/>
      <c r="D113" s="68"/>
      <c r="E113" s="100"/>
      <c r="F113" s="69"/>
      <c r="G113" s="245"/>
      <c r="H113" s="236"/>
      <c r="I113" s="68"/>
      <c r="J113" s="236"/>
      <c r="K113" s="236"/>
      <c r="L113" s="239" t="s">
        <v>293</v>
      </c>
      <c r="M113" s="240" t="s">
        <v>294</v>
      </c>
      <c r="N113" s="70" t="s">
        <v>295</v>
      </c>
      <c r="O113" s="200">
        <v>40000000</v>
      </c>
    </row>
    <row r="114" spans="1:15" ht="25.5" x14ac:dyDescent="0.2">
      <c r="A114" s="65"/>
      <c r="B114" s="66"/>
      <c r="C114" s="67"/>
      <c r="D114" s="68"/>
      <c r="E114" s="100"/>
      <c r="F114" s="69"/>
      <c r="G114" s="245"/>
      <c r="H114" s="236"/>
      <c r="I114" s="68"/>
      <c r="J114" s="236"/>
      <c r="K114" s="236"/>
      <c r="L114" s="239" t="s">
        <v>296</v>
      </c>
      <c r="M114" s="240" t="s">
        <v>292</v>
      </c>
      <c r="N114" s="70" t="s">
        <v>128</v>
      </c>
      <c r="O114" s="200">
        <v>80000000</v>
      </c>
    </row>
    <row r="115" spans="1:15" ht="25.5" x14ac:dyDescent="0.2">
      <c r="A115" s="65"/>
      <c r="B115" s="66"/>
      <c r="C115" s="67"/>
      <c r="D115" s="68"/>
      <c r="E115" s="100"/>
      <c r="F115" s="69"/>
      <c r="G115" s="245"/>
      <c r="H115" s="236"/>
      <c r="I115" s="68"/>
      <c r="J115" s="236"/>
      <c r="K115" s="236"/>
      <c r="L115" s="239" t="s">
        <v>297</v>
      </c>
      <c r="M115" s="240" t="s">
        <v>298</v>
      </c>
      <c r="N115" s="70" t="s">
        <v>128</v>
      </c>
      <c r="O115" s="200">
        <v>50000000</v>
      </c>
    </row>
    <row r="116" spans="1:15" ht="25.5" x14ac:dyDescent="0.2">
      <c r="A116" s="65"/>
      <c r="B116" s="66"/>
      <c r="C116" s="67"/>
      <c r="D116" s="68"/>
      <c r="E116" s="100"/>
      <c r="F116" s="69"/>
      <c r="G116" s="245"/>
      <c r="H116" s="236"/>
      <c r="I116" s="68"/>
      <c r="J116" s="236"/>
      <c r="K116" s="236"/>
      <c r="L116" s="239" t="s">
        <v>299</v>
      </c>
      <c r="M116" s="240" t="s">
        <v>292</v>
      </c>
      <c r="N116" s="70" t="s">
        <v>295</v>
      </c>
      <c r="O116" s="200">
        <v>110000000</v>
      </c>
    </row>
    <row r="117" spans="1:15" ht="38.25" x14ac:dyDescent="0.2">
      <c r="A117" s="65"/>
      <c r="B117" s="66"/>
      <c r="C117" s="67"/>
      <c r="D117" s="68"/>
      <c r="E117" s="100"/>
      <c r="F117" s="69"/>
      <c r="G117" s="245"/>
      <c r="H117" s="244" t="s">
        <v>300</v>
      </c>
      <c r="I117" s="140">
        <f>O117</f>
        <v>30000000</v>
      </c>
      <c r="J117" s="236"/>
      <c r="K117" s="241" t="s">
        <v>301</v>
      </c>
      <c r="L117" s="242" t="s">
        <v>302</v>
      </c>
      <c r="M117" s="243" t="s">
        <v>303</v>
      </c>
      <c r="N117" s="70" t="s">
        <v>295</v>
      </c>
      <c r="O117" s="140">
        <v>30000000</v>
      </c>
    </row>
    <row r="118" spans="1:15" ht="76.5" x14ac:dyDescent="0.2">
      <c r="A118" s="65"/>
      <c r="B118" s="66"/>
      <c r="C118" s="67"/>
      <c r="D118" s="68"/>
      <c r="E118" s="100"/>
      <c r="F118" s="69"/>
      <c r="G118" s="245"/>
      <c r="H118" s="244" t="s">
        <v>304</v>
      </c>
      <c r="I118" s="140">
        <f>+SUM(O118:O118)</f>
        <v>28000000</v>
      </c>
      <c r="J118" s="236"/>
      <c r="K118" s="244" t="s">
        <v>305</v>
      </c>
      <c r="L118" s="241" t="s">
        <v>306</v>
      </c>
      <c r="M118" s="238" t="s">
        <v>208</v>
      </c>
      <c r="N118" s="70" t="s">
        <v>114</v>
      </c>
      <c r="O118" s="140">
        <v>28000000</v>
      </c>
    </row>
    <row r="119" spans="1:15" ht="140.25" x14ac:dyDescent="0.2">
      <c r="A119" s="65"/>
      <c r="B119" s="66"/>
      <c r="C119" s="67"/>
      <c r="D119" s="68"/>
      <c r="E119" s="100"/>
      <c r="F119" s="69"/>
      <c r="G119" s="245"/>
      <c r="H119" s="236" t="s">
        <v>307</v>
      </c>
      <c r="I119" s="141">
        <f>+SUM(O119:O125)</f>
        <v>190480000</v>
      </c>
      <c r="J119" s="236"/>
      <c r="K119" s="236" t="s">
        <v>308</v>
      </c>
      <c r="L119" s="239" t="s">
        <v>309</v>
      </c>
      <c r="M119" s="238" t="s">
        <v>208</v>
      </c>
      <c r="N119" s="70" t="s">
        <v>114</v>
      </c>
      <c r="O119" s="140">
        <v>18400000</v>
      </c>
    </row>
    <row r="120" spans="1:15" ht="140.25" x14ac:dyDescent="0.2">
      <c r="A120" s="65"/>
      <c r="B120" s="66"/>
      <c r="C120" s="67"/>
      <c r="D120" s="68"/>
      <c r="E120" s="100"/>
      <c r="F120" s="69"/>
      <c r="G120" s="245"/>
      <c r="H120" s="236"/>
      <c r="I120" s="141"/>
      <c r="J120" s="236"/>
      <c r="K120" s="236"/>
      <c r="L120" s="239" t="s">
        <v>310</v>
      </c>
      <c r="M120" s="238" t="s">
        <v>208</v>
      </c>
      <c r="N120" s="70" t="s">
        <v>114</v>
      </c>
      <c r="O120" s="140">
        <v>40000000</v>
      </c>
    </row>
    <row r="121" spans="1:15" ht="102" x14ac:dyDescent="0.2">
      <c r="A121" s="65"/>
      <c r="B121" s="66"/>
      <c r="C121" s="67"/>
      <c r="D121" s="68"/>
      <c r="E121" s="100"/>
      <c r="F121" s="69"/>
      <c r="G121" s="245"/>
      <c r="H121" s="236"/>
      <c r="I121" s="141"/>
      <c r="J121" s="236"/>
      <c r="K121" s="236"/>
      <c r="L121" s="239" t="s">
        <v>311</v>
      </c>
      <c r="M121" s="238" t="s">
        <v>208</v>
      </c>
      <c r="N121" s="70" t="s">
        <v>114</v>
      </c>
      <c r="O121" s="140">
        <v>44000000</v>
      </c>
    </row>
    <row r="122" spans="1:15" ht="89.25" x14ac:dyDescent="0.2">
      <c r="A122" s="65"/>
      <c r="B122" s="66"/>
      <c r="C122" s="67"/>
      <c r="D122" s="68"/>
      <c r="E122" s="100"/>
      <c r="F122" s="69"/>
      <c r="G122" s="245"/>
      <c r="H122" s="236"/>
      <c r="I122" s="141"/>
      <c r="J122" s="236"/>
      <c r="K122" s="236"/>
      <c r="L122" s="239" t="s">
        <v>312</v>
      </c>
      <c r="M122" s="238" t="s">
        <v>208</v>
      </c>
      <c r="N122" s="70" t="s">
        <v>114</v>
      </c>
      <c r="O122" s="140">
        <v>16000000</v>
      </c>
    </row>
    <row r="123" spans="1:15" ht="76.5" x14ac:dyDescent="0.2">
      <c r="A123" s="65"/>
      <c r="B123" s="66"/>
      <c r="C123" s="67"/>
      <c r="D123" s="68"/>
      <c r="E123" s="100"/>
      <c r="F123" s="69"/>
      <c r="G123" s="245"/>
      <c r="H123" s="236"/>
      <c r="I123" s="141"/>
      <c r="J123" s="236"/>
      <c r="K123" s="236"/>
      <c r="L123" s="239" t="s">
        <v>313</v>
      </c>
      <c r="M123" s="238" t="s">
        <v>208</v>
      </c>
      <c r="N123" s="70" t="s">
        <v>114</v>
      </c>
      <c r="O123" s="140">
        <v>22880000</v>
      </c>
    </row>
    <row r="124" spans="1:15" ht="102" x14ac:dyDescent="0.2">
      <c r="A124" s="65"/>
      <c r="B124" s="66"/>
      <c r="C124" s="67"/>
      <c r="D124" s="68"/>
      <c r="E124" s="100"/>
      <c r="F124" s="69"/>
      <c r="G124" s="245"/>
      <c r="H124" s="236"/>
      <c r="I124" s="141"/>
      <c r="J124" s="236"/>
      <c r="K124" s="236"/>
      <c r="L124" s="239" t="s">
        <v>314</v>
      </c>
      <c r="M124" s="238" t="s">
        <v>208</v>
      </c>
      <c r="N124" s="70" t="s">
        <v>114</v>
      </c>
      <c r="O124" s="140">
        <v>36000000</v>
      </c>
    </row>
    <row r="125" spans="1:15" ht="89.25" x14ac:dyDescent="0.2">
      <c r="A125" s="65"/>
      <c r="B125" s="66"/>
      <c r="C125" s="67"/>
      <c r="D125" s="68"/>
      <c r="E125" s="100"/>
      <c r="F125" s="69"/>
      <c r="G125" s="245"/>
      <c r="H125" s="236"/>
      <c r="I125" s="141"/>
      <c r="J125" s="236"/>
      <c r="K125" s="236"/>
      <c r="L125" s="239" t="s">
        <v>315</v>
      </c>
      <c r="M125" s="238" t="s">
        <v>208</v>
      </c>
      <c r="N125" s="70" t="s">
        <v>93</v>
      </c>
      <c r="O125" s="140">
        <v>13200000</v>
      </c>
    </row>
    <row r="126" spans="1:15" ht="102" x14ac:dyDescent="0.2">
      <c r="A126" s="65"/>
      <c r="B126" s="66"/>
      <c r="C126" s="67"/>
      <c r="D126" s="68"/>
      <c r="E126" s="100"/>
      <c r="F126" s="69"/>
      <c r="G126" s="245"/>
      <c r="H126" s="236" t="s">
        <v>316</v>
      </c>
      <c r="I126" s="141">
        <f>+SUM(O126:O134)</f>
        <v>543000000</v>
      </c>
      <c r="J126" s="236"/>
      <c r="K126" s="236" t="s">
        <v>317</v>
      </c>
      <c r="L126" s="239" t="s">
        <v>318</v>
      </c>
      <c r="M126" s="238" t="s">
        <v>208</v>
      </c>
      <c r="N126" s="70" t="s">
        <v>128</v>
      </c>
      <c r="O126" s="140">
        <v>66000000</v>
      </c>
    </row>
    <row r="127" spans="1:15" ht="102" x14ac:dyDescent="0.2">
      <c r="A127" s="65"/>
      <c r="B127" s="66"/>
      <c r="C127" s="67"/>
      <c r="D127" s="68"/>
      <c r="E127" s="100"/>
      <c r="F127" s="69"/>
      <c r="G127" s="245"/>
      <c r="H127" s="236"/>
      <c r="I127" s="141"/>
      <c r="J127" s="236"/>
      <c r="K127" s="236"/>
      <c r="L127" s="239" t="s">
        <v>319</v>
      </c>
      <c r="M127" s="238" t="s">
        <v>208</v>
      </c>
      <c r="N127" s="70" t="s">
        <v>128</v>
      </c>
      <c r="O127" s="140">
        <v>71500000</v>
      </c>
    </row>
    <row r="128" spans="1:15" ht="102" x14ac:dyDescent="0.2">
      <c r="A128" s="65"/>
      <c r="B128" s="66"/>
      <c r="C128" s="67"/>
      <c r="D128" s="68"/>
      <c r="E128" s="100"/>
      <c r="F128" s="69"/>
      <c r="G128" s="245"/>
      <c r="H128" s="236"/>
      <c r="I128" s="141"/>
      <c r="J128" s="236"/>
      <c r="K128" s="236"/>
      <c r="L128" s="239" t="s">
        <v>320</v>
      </c>
      <c r="M128" s="238" t="s">
        <v>208</v>
      </c>
      <c r="N128" s="70" t="s">
        <v>128</v>
      </c>
      <c r="O128" s="140">
        <v>77000000</v>
      </c>
    </row>
    <row r="129" spans="1:15" ht="89.25" x14ac:dyDescent="0.2">
      <c r="A129" s="65"/>
      <c r="B129" s="66"/>
      <c r="C129" s="67"/>
      <c r="D129" s="68"/>
      <c r="E129" s="100"/>
      <c r="F129" s="69"/>
      <c r="G129" s="245"/>
      <c r="H129" s="236"/>
      <c r="I129" s="141"/>
      <c r="J129" s="236"/>
      <c r="K129" s="236"/>
      <c r="L129" s="239" t="s">
        <v>321</v>
      </c>
      <c r="M129" s="238" t="s">
        <v>208</v>
      </c>
      <c r="N129" s="70" t="s">
        <v>128</v>
      </c>
      <c r="O129" s="140">
        <v>66000000</v>
      </c>
    </row>
    <row r="130" spans="1:15" ht="127.5" x14ac:dyDescent="0.2">
      <c r="A130" s="65"/>
      <c r="B130" s="66"/>
      <c r="C130" s="67"/>
      <c r="D130" s="68"/>
      <c r="E130" s="100"/>
      <c r="F130" s="69"/>
      <c r="G130" s="245"/>
      <c r="H130" s="236"/>
      <c r="I130" s="141"/>
      <c r="J130" s="236"/>
      <c r="K130" s="236"/>
      <c r="L130" s="239" t="s">
        <v>322</v>
      </c>
      <c r="M130" s="238" t="s">
        <v>208</v>
      </c>
      <c r="N130" s="70" t="s">
        <v>128</v>
      </c>
      <c r="O130" s="140">
        <v>77000000</v>
      </c>
    </row>
    <row r="131" spans="1:15" ht="114.75" x14ac:dyDescent="0.2">
      <c r="A131" s="65"/>
      <c r="B131" s="66"/>
      <c r="C131" s="67"/>
      <c r="D131" s="68"/>
      <c r="E131" s="100"/>
      <c r="F131" s="69"/>
      <c r="G131" s="245"/>
      <c r="H131" s="236"/>
      <c r="I131" s="141"/>
      <c r="J131" s="236"/>
      <c r="K131" s="236"/>
      <c r="L131" s="239" t="s">
        <v>323</v>
      </c>
      <c r="M131" s="238" t="s">
        <v>208</v>
      </c>
      <c r="N131" s="70" t="s">
        <v>128</v>
      </c>
      <c r="O131" s="140">
        <v>51700000</v>
      </c>
    </row>
    <row r="132" spans="1:15" ht="102" x14ac:dyDescent="0.2">
      <c r="A132" s="65"/>
      <c r="B132" s="66"/>
      <c r="C132" s="67"/>
      <c r="D132" s="68"/>
      <c r="E132" s="100"/>
      <c r="F132" s="69"/>
      <c r="G132" s="245"/>
      <c r="H132" s="236"/>
      <c r="I132" s="141"/>
      <c r="J132" s="236"/>
      <c r="K132" s="236"/>
      <c r="L132" s="239" t="s">
        <v>324</v>
      </c>
      <c r="M132" s="238" t="s">
        <v>208</v>
      </c>
      <c r="N132" s="70" t="s">
        <v>93</v>
      </c>
      <c r="O132" s="140">
        <v>42000000</v>
      </c>
    </row>
    <row r="133" spans="1:15" ht="127.5" x14ac:dyDescent="0.2">
      <c r="A133" s="65"/>
      <c r="B133" s="66"/>
      <c r="C133" s="67"/>
      <c r="D133" s="68"/>
      <c r="E133" s="100"/>
      <c r="F133" s="69"/>
      <c r="G133" s="245"/>
      <c r="H133" s="236"/>
      <c r="I133" s="141"/>
      <c r="J133" s="236"/>
      <c r="K133" s="236"/>
      <c r="L133" s="239" t="s">
        <v>325</v>
      </c>
      <c r="M133" s="238" t="s">
        <v>208</v>
      </c>
      <c r="N133" s="70" t="s">
        <v>326</v>
      </c>
      <c r="O133" s="140">
        <v>58800000</v>
      </c>
    </row>
    <row r="134" spans="1:15" ht="102" x14ac:dyDescent="0.2">
      <c r="A134" s="65"/>
      <c r="B134" s="66"/>
      <c r="C134" s="67"/>
      <c r="D134" s="68"/>
      <c r="E134" s="100"/>
      <c r="F134" s="69"/>
      <c r="G134" s="245"/>
      <c r="H134" s="236"/>
      <c r="I134" s="141"/>
      <c r="J134" s="236"/>
      <c r="K134" s="236"/>
      <c r="L134" s="239" t="s">
        <v>327</v>
      </c>
      <c r="M134" s="238" t="s">
        <v>208</v>
      </c>
      <c r="N134" s="70" t="s">
        <v>128</v>
      </c>
      <c r="O134" s="140">
        <v>33000000</v>
      </c>
    </row>
    <row r="135" spans="1:15" ht="127.5" x14ac:dyDescent="0.2">
      <c r="A135" s="65"/>
      <c r="B135" s="66"/>
      <c r="C135" s="67"/>
      <c r="D135" s="68"/>
      <c r="E135" s="100"/>
      <c r="F135" s="69"/>
      <c r="G135" s="245"/>
      <c r="H135" s="236" t="s">
        <v>328</v>
      </c>
      <c r="I135" s="68">
        <f>+SUM(O135:O205)</f>
        <v>3498240012</v>
      </c>
      <c r="J135" s="236"/>
      <c r="K135" s="236" t="s">
        <v>329</v>
      </c>
      <c r="L135" s="241" t="s">
        <v>330</v>
      </c>
      <c r="M135" s="238" t="s">
        <v>208</v>
      </c>
      <c r="N135" s="70" t="s">
        <v>128</v>
      </c>
      <c r="O135" s="140">
        <v>104500000</v>
      </c>
    </row>
    <row r="136" spans="1:15" ht="89.25" x14ac:dyDescent="0.2">
      <c r="A136" s="65"/>
      <c r="B136" s="66"/>
      <c r="C136" s="67"/>
      <c r="D136" s="68"/>
      <c r="E136" s="100"/>
      <c r="F136" s="69"/>
      <c r="G136" s="245"/>
      <c r="H136" s="236"/>
      <c r="I136" s="68"/>
      <c r="J136" s="236"/>
      <c r="K136" s="236"/>
      <c r="L136" s="239" t="s">
        <v>331</v>
      </c>
      <c r="M136" s="238" t="s">
        <v>208</v>
      </c>
      <c r="N136" s="70" t="s">
        <v>128</v>
      </c>
      <c r="O136" s="140">
        <v>49500000</v>
      </c>
    </row>
    <row r="137" spans="1:15" ht="89.25" x14ac:dyDescent="0.2">
      <c r="A137" s="65"/>
      <c r="B137" s="66"/>
      <c r="C137" s="67"/>
      <c r="D137" s="68"/>
      <c r="E137" s="100"/>
      <c r="F137" s="69"/>
      <c r="G137" s="245"/>
      <c r="H137" s="236"/>
      <c r="I137" s="68"/>
      <c r="J137" s="236"/>
      <c r="K137" s="236" t="s">
        <v>332</v>
      </c>
      <c r="L137" s="239" t="s">
        <v>333</v>
      </c>
      <c r="M137" s="238" t="s">
        <v>208</v>
      </c>
      <c r="N137" s="70" t="s">
        <v>128</v>
      </c>
      <c r="O137" s="140">
        <v>66000000</v>
      </c>
    </row>
    <row r="138" spans="1:15" ht="89.25" x14ac:dyDescent="0.2">
      <c r="A138" s="65"/>
      <c r="B138" s="66"/>
      <c r="C138" s="67"/>
      <c r="D138" s="68"/>
      <c r="E138" s="100"/>
      <c r="F138" s="69"/>
      <c r="G138" s="245"/>
      <c r="H138" s="236"/>
      <c r="I138" s="68"/>
      <c r="J138" s="236"/>
      <c r="K138" s="236"/>
      <c r="L138" s="239" t="s">
        <v>334</v>
      </c>
      <c r="M138" s="238" t="s">
        <v>208</v>
      </c>
      <c r="N138" s="70" t="s">
        <v>128</v>
      </c>
      <c r="O138" s="140">
        <v>84700000</v>
      </c>
    </row>
    <row r="139" spans="1:15" ht="127.5" x14ac:dyDescent="0.2">
      <c r="A139" s="65"/>
      <c r="B139" s="66"/>
      <c r="C139" s="67"/>
      <c r="D139" s="68"/>
      <c r="E139" s="100"/>
      <c r="F139" s="69"/>
      <c r="G139" s="245"/>
      <c r="H139" s="236"/>
      <c r="I139" s="68"/>
      <c r="J139" s="236"/>
      <c r="K139" s="236"/>
      <c r="L139" s="239" t="s">
        <v>335</v>
      </c>
      <c r="M139" s="238" t="s">
        <v>208</v>
      </c>
      <c r="N139" s="70" t="s">
        <v>128</v>
      </c>
      <c r="O139" s="140">
        <v>36300000</v>
      </c>
    </row>
    <row r="140" spans="1:15" ht="89.25" x14ac:dyDescent="0.2">
      <c r="A140" s="65"/>
      <c r="B140" s="66"/>
      <c r="C140" s="67"/>
      <c r="D140" s="68"/>
      <c r="E140" s="100"/>
      <c r="F140" s="69"/>
      <c r="G140" s="245"/>
      <c r="H140" s="236"/>
      <c r="I140" s="68"/>
      <c r="J140" s="236"/>
      <c r="K140" s="236"/>
      <c r="L140" s="239" t="s">
        <v>334</v>
      </c>
      <c r="M140" s="238" t="s">
        <v>208</v>
      </c>
      <c r="N140" s="70" t="s">
        <v>128</v>
      </c>
      <c r="O140" s="140">
        <v>73370000</v>
      </c>
    </row>
    <row r="141" spans="1:15" ht="76.5" x14ac:dyDescent="0.2">
      <c r="A141" s="65"/>
      <c r="B141" s="66"/>
      <c r="C141" s="67"/>
      <c r="D141" s="68"/>
      <c r="E141" s="100"/>
      <c r="F141" s="69"/>
      <c r="G141" s="245"/>
      <c r="H141" s="236"/>
      <c r="I141" s="68"/>
      <c r="J141" s="236"/>
      <c r="K141" s="236" t="s">
        <v>336</v>
      </c>
      <c r="L141" s="239" t="s">
        <v>337</v>
      </c>
      <c r="M141" s="238" t="s">
        <v>208</v>
      </c>
      <c r="N141" s="70" t="s">
        <v>114</v>
      </c>
      <c r="O141" s="140">
        <v>18400000</v>
      </c>
    </row>
    <row r="142" spans="1:15" ht="76.5" x14ac:dyDescent="0.2">
      <c r="A142" s="65"/>
      <c r="B142" s="66"/>
      <c r="C142" s="67"/>
      <c r="D142" s="68"/>
      <c r="E142" s="100"/>
      <c r="F142" s="69"/>
      <c r="G142" s="245"/>
      <c r="H142" s="236"/>
      <c r="I142" s="68"/>
      <c r="J142" s="236"/>
      <c r="K142" s="236"/>
      <c r="L142" s="239" t="s">
        <v>337</v>
      </c>
      <c r="M142" s="238" t="s">
        <v>208</v>
      </c>
      <c r="N142" s="70" t="s">
        <v>194</v>
      </c>
      <c r="O142" s="140">
        <v>18400000</v>
      </c>
    </row>
    <row r="143" spans="1:15" ht="76.5" x14ac:dyDescent="0.2">
      <c r="A143" s="65"/>
      <c r="B143" s="66"/>
      <c r="C143" s="67"/>
      <c r="D143" s="68"/>
      <c r="E143" s="100"/>
      <c r="F143" s="69"/>
      <c r="G143" s="245"/>
      <c r="H143" s="236"/>
      <c r="I143" s="68"/>
      <c r="J143" s="236"/>
      <c r="K143" s="236"/>
      <c r="L143" s="239" t="s">
        <v>337</v>
      </c>
      <c r="M143" s="238" t="s">
        <v>208</v>
      </c>
      <c r="N143" s="70" t="s">
        <v>109</v>
      </c>
      <c r="O143" s="140">
        <v>18400000</v>
      </c>
    </row>
    <row r="144" spans="1:15" ht="89.25" x14ac:dyDescent="0.2">
      <c r="A144" s="65"/>
      <c r="B144" s="66"/>
      <c r="C144" s="67"/>
      <c r="D144" s="68"/>
      <c r="E144" s="100"/>
      <c r="F144" s="69"/>
      <c r="G144" s="245"/>
      <c r="H144" s="236"/>
      <c r="I144" s="68"/>
      <c r="J144" s="236"/>
      <c r="K144" s="236" t="s">
        <v>338</v>
      </c>
      <c r="L144" s="239" t="s">
        <v>339</v>
      </c>
      <c r="M144" s="238" t="s">
        <v>208</v>
      </c>
      <c r="N144" s="70" t="s">
        <v>128</v>
      </c>
      <c r="O144" s="140">
        <v>56000000</v>
      </c>
    </row>
    <row r="145" spans="1:15" ht="89.25" x14ac:dyDescent="0.2">
      <c r="A145" s="65"/>
      <c r="B145" s="66"/>
      <c r="C145" s="67"/>
      <c r="D145" s="68"/>
      <c r="E145" s="100"/>
      <c r="F145" s="69"/>
      <c r="G145" s="245"/>
      <c r="H145" s="236"/>
      <c r="I145" s="68"/>
      <c r="J145" s="236"/>
      <c r="K145" s="236"/>
      <c r="L145" s="239" t="s">
        <v>340</v>
      </c>
      <c r="M145" s="238" t="s">
        <v>208</v>
      </c>
      <c r="N145" s="70" t="s">
        <v>92</v>
      </c>
      <c r="O145" s="140">
        <v>56000000</v>
      </c>
    </row>
    <row r="146" spans="1:15" ht="89.25" x14ac:dyDescent="0.2">
      <c r="A146" s="65"/>
      <c r="B146" s="66"/>
      <c r="C146" s="67"/>
      <c r="D146" s="68"/>
      <c r="E146" s="100"/>
      <c r="F146" s="69"/>
      <c r="G146" s="245"/>
      <c r="H146" s="236"/>
      <c r="I146" s="68"/>
      <c r="J146" s="236"/>
      <c r="K146" s="236"/>
      <c r="L146" s="239" t="s">
        <v>341</v>
      </c>
      <c r="M146" s="238" t="s">
        <v>208</v>
      </c>
      <c r="N146" s="70" t="s">
        <v>342</v>
      </c>
      <c r="O146" s="140">
        <v>40000000</v>
      </c>
    </row>
    <row r="147" spans="1:15" ht="114.75" x14ac:dyDescent="0.2">
      <c r="A147" s="65"/>
      <c r="B147" s="66"/>
      <c r="C147" s="67"/>
      <c r="D147" s="68"/>
      <c r="E147" s="100"/>
      <c r="F147" s="69"/>
      <c r="G147" s="245"/>
      <c r="H147" s="236"/>
      <c r="I147" s="68"/>
      <c r="J147" s="236"/>
      <c r="K147" s="236" t="s">
        <v>343</v>
      </c>
      <c r="L147" s="239" t="s">
        <v>344</v>
      </c>
      <c r="M147" s="238" t="s">
        <v>208</v>
      </c>
      <c r="N147" s="70" t="s">
        <v>114</v>
      </c>
      <c r="O147" s="140">
        <v>60000000</v>
      </c>
    </row>
    <row r="148" spans="1:15" ht="102" x14ac:dyDescent="0.2">
      <c r="A148" s="65"/>
      <c r="B148" s="66"/>
      <c r="C148" s="67"/>
      <c r="D148" s="68"/>
      <c r="E148" s="100"/>
      <c r="F148" s="69"/>
      <c r="G148" s="245"/>
      <c r="H148" s="236"/>
      <c r="I148" s="68"/>
      <c r="J148" s="236"/>
      <c r="K148" s="236"/>
      <c r="L148" s="239" t="s">
        <v>345</v>
      </c>
      <c r="M148" s="238" t="s">
        <v>208</v>
      </c>
      <c r="N148" s="70" t="s">
        <v>114</v>
      </c>
      <c r="O148" s="140">
        <v>56000000</v>
      </c>
    </row>
    <row r="149" spans="1:15" ht="89.25" x14ac:dyDescent="0.2">
      <c r="A149" s="65"/>
      <c r="B149" s="66"/>
      <c r="C149" s="67"/>
      <c r="D149" s="68"/>
      <c r="E149" s="100"/>
      <c r="F149" s="69"/>
      <c r="G149" s="245"/>
      <c r="H149" s="236"/>
      <c r="I149" s="68"/>
      <c r="J149" s="236"/>
      <c r="K149" s="236"/>
      <c r="L149" s="239" t="s">
        <v>346</v>
      </c>
      <c r="M149" s="238" t="s">
        <v>208</v>
      </c>
      <c r="N149" s="70" t="s">
        <v>114</v>
      </c>
      <c r="O149" s="140">
        <v>48800000</v>
      </c>
    </row>
    <row r="150" spans="1:15" ht="76.5" x14ac:dyDescent="0.2">
      <c r="A150" s="65"/>
      <c r="B150" s="66"/>
      <c r="C150" s="67"/>
      <c r="D150" s="68"/>
      <c r="E150" s="100"/>
      <c r="F150" s="69"/>
      <c r="G150" s="245"/>
      <c r="H150" s="236"/>
      <c r="I150" s="68"/>
      <c r="J150" s="236"/>
      <c r="K150" s="236"/>
      <c r="L150" s="239" t="s">
        <v>347</v>
      </c>
      <c r="M150" s="238" t="s">
        <v>208</v>
      </c>
      <c r="N150" s="70" t="s">
        <v>348</v>
      </c>
      <c r="O150" s="140">
        <v>56000000</v>
      </c>
    </row>
    <row r="151" spans="1:15" ht="102" x14ac:dyDescent="0.2">
      <c r="A151" s="65"/>
      <c r="B151" s="66"/>
      <c r="C151" s="67"/>
      <c r="D151" s="68"/>
      <c r="E151" s="100"/>
      <c r="F151" s="69"/>
      <c r="G151" s="245"/>
      <c r="H151" s="236"/>
      <c r="I151" s="68"/>
      <c r="J151" s="236"/>
      <c r="K151" s="236"/>
      <c r="L151" s="239" t="s">
        <v>345</v>
      </c>
      <c r="M151" s="238" t="s">
        <v>208</v>
      </c>
      <c r="N151" s="70" t="s">
        <v>348</v>
      </c>
      <c r="O151" s="140">
        <v>56000000</v>
      </c>
    </row>
    <row r="152" spans="1:15" ht="89.25" x14ac:dyDescent="0.2">
      <c r="A152" s="65"/>
      <c r="B152" s="66"/>
      <c r="C152" s="67"/>
      <c r="D152" s="68"/>
      <c r="E152" s="100"/>
      <c r="F152" s="69"/>
      <c r="G152" s="245"/>
      <c r="H152" s="236"/>
      <c r="I152" s="68"/>
      <c r="J152" s="236"/>
      <c r="K152" s="236"/>
      <c r="L152" s="239" t="s">
        <v>349</v>
      </c>
      <c r="M152" s="238" t="s">
        <v>208</v>
      </c>
      <c r="N152" s="70" t="s">
        <v>114</v>
      </c>
      <c r="O152" s="140">
        <v>36600000</v>
      </c>
    </row>
    <row r="153" spans="1:15" ht="89.25" x14ac:dyDescent="0.2">
      <c r="A153" s="65"/>
      <c r="B153" s="66"/>
      <c r="C153" s="67"/>
      <c r="D153" s="68"/>
      <c r="E153" s="100"/>
      <c r="F153" s="69"/>
      <c r="G153" s="245"/>
      <c r="H153" s="236"/>
      <c r="I153" s="68"/>
      <c r="J153" s="236"/>
      <c r="K153" s="236" t="s">
        <v>350</v>
      </c>
      <c r="L153" s="239" t="s">
        <v>351</v>
      </c>
      <c r="M153" s="238" t="s">
        <v>208</v>
      </c>
      <c r="N153" s="70" t="s">
        <v>128</v>
      </c>
      <c r="O153" s="140">
        <v>143000000</v>
      </c>
    </row>
    <row r="154" spans="1:15" ht="89.25" x14ac:dyDescent="0.2">
      <c r="A154" s="65"/>
      <c r="B154" s="66"/>
      <c r="C154" s="67"/>
      <c r="D154" s="68"/>
      <c r="E154" s="100"/>
      <c r="F154" s="69"/>
      <c r="G154" s="245"/>
      <c r="H154" s="236"/>
      <c r="I154" s="68"/>
      <c r="J154" s="236"/>
      <c r="K154" s="236"/>
      <c r="L154" s="239" t="s">
        <v>352</v>
      </c>
      <c r="M154" s="238" t="s">
        <v>208</v>
      </c>
      <c r="N154" s="70" t="s">
        <v>348</v>
      </c>
      <c r="O154" s="140">
        <v>30000000</v>
      </c>
    </row>
    <row r="155" spans="1:15" ht="63.75" x14ac:dyDescent="0.2">
      <c r="A155" s="65"/>
      <c r="B155" s="66"/>
      <c r="C155" s="67"/>
      <c r="D155" s="68"/>
      <c r="E155" s="100"/>
      <c r="F155" s="69"/>
      <c r="G155" s="245"/>
      <c r="H155" s="236"/>
      <c r="I155" s="68"/>
      <c r="J155" s="236"/>
      <c r="K155" s="236"/>
      <c r="L155" s="239" t="s">
        <v>353</v>
      </c>
      <c r="M155" s="238" t="s">
        <v>208</v>
      </c>
      <c r="N155" s="70" t="s">
        <v>354</v>
      </c>
      <c r="O155" s="140">
        <v>39600000</v>
      </c>
    </row>
    <row r="156" spans="1:15" ht="89.25" x14ac:dyDescent="0.2">
      <c r="A156" s="65"/>
      <c r="B156" s="66"/>
      <c r="C156" s="67"/>
      <c r="D156" s="68"/>
      <c r="E156" s="100"/>
      <c r="F156" s="69"/>
      <c r="G156" s="245"/>
      <c r="H156" s="236"/>
      <c r="I156" s="68"/>
      <c r="J156" s="236"/>
      <c r="K156" s="236"/>
      <c r="L156" s="239" t="s">
        <v>355</v>
      </c>
      <c r="M156" s="238" t="s">
        <v>208</v>
      </c>
      <c r="N156" s="70" t="s">
        <v>128</v>
      </c>
      <c r="O156" s="140">
        <v>58300000</v>
      </c>
    </row>
    <row r="157" spans="1:15" ht="102" x14ac:dyDescent="0.2">
      <c r="A157" s="65"/>
      <c r="B157" s="66"/>
      <c r="C157" s="67"/>
      <c r="D157" s="68"/>
      <c r="E157" s="100"/>
      <c r="F157" s="69"/>
      <c r="G157" s="245"/>
      <c r="H157" s="236"/>
      <c r="I157" s="68"/>
      <c r="J157" s="236"/>
      <c r="K157" s="236" t="s">
        <v>356</v>
      </c>
      <c r="L157" s="239" t="s">
        <v>357</v>
      </c>
      <c r="M157" s="238" t="s">
        <v>208</v>
      </c>
      <c r="N157" s="70" t="s">
        <v>114</v>
      </c>
      <c r="O157" s="140">
        <v>48000000</v>
      </c>
    </row>
    <row r="158" spans="1:15" ht="140.25" x14ac:dyDescent="0.2">
      <c r="A158" s="65"/>
      <c r="B158" s="66"/>
      <c r="C158" s="67"/>
      <c r="D158" s="68"/>
      <c r="E158" s="100"/>
      <c r="F158" s="69"/>
      <c r="G158" s="245"/>
      <c r="H158" s="236"/>
      <c r="I158" s="68"/>
      <c r="J158" s="236"/>
      <c r="K158" s="236"/>
      <c r="L158" s="239" t="s">
        <v>358</v>
      </c>
      <c r="M158" s="238" t="s">
        <v>208</v>
      </c>
      <c r="N158" s="70" t="s">
        <v>114</v>
      </c>
      <c r="O158" s="140">
        <v>48000000</v>
      </c>
    </row>
    <row r="159" spans="1:15" ht="114.75" x14ac:dyDescent="0.2">
      <c r="A159" s="65"/>
      <c r="B159" s="66"/>
      <c r="C159" s="67"/>
      <c r="D159" s="68"/>
      <c r="E159" s="100"/>
      <c r="F159" s="69"/>
      <c r="G159" s="245"/>
      <c r="H159" s="236"/>
      <c r="I159" s="68"/>
      <c r="J159" s="236"/>
      <c r="K159" s="236" t="s">
        <v>359</v>
      </c>
      <c r="L159" s="239" t="s">
        <v>360</v>
      </c>
      <c r="M159" s="238" t="s">
        <v>208</v>
      </c>
      <c r="N159" s="70" t="s">
        <v>93</v>
      </c>
      <c r="O159" s="140">
        <v>33000000</v>
      </c>
    </row>
    <row r="160" spans="1:15" ht="89.25" x14ac:dyDescent="0.2">
      <c r="A160" s="65"/>
      <c r="B160" s="66"/>
      <c r="C160" s="67"/>
      <c r="D160" s="68"/>
      <c r="E160" s="100"/>
      <c r="F160" s="69"/>
      <c r="G160" s="245"/>
      <c r="H160" s="236"/>
      <c r="I160" s="68"/>
      <c r="J160" s="236"/>
      <c r="K160" s="236"/>
      <c r="L160" s="239" t="s">
        <v>361</v>
      </c>
      <c r="M160" s="238" t="s">
        <v>208</v>
      </c>
      <c r="N160" s="70" t="s">
        <v>93</v>
      </c>
      <c r="O160" s="140">
        <v>33600000</v>
      </c>
    </row>
    <row r="161" spans="1:15" ht="63.75" x14ac:dyDescent="0.2">
      <c r="A161" s="65"/>
      <c r="B161" s="66"/>
      <c r="C161" s="67"/>
      <c r="D161" s="68"/>
      <c r="E161" s="100"/>
      <c r="F161" s="69"/>
      <c r="G161" s="245"/>
      <c r="H161" s="236"/>
      <c r="I161" s="68"/>
      <c r="J161" s="236"/>
      <c r="K161" s="236"/>
      <c r="L161" s="239" t="s">
        <v>362</v>
      </c>
      <c r="M161" s="238" t="s">
        <v>208</v>
      </c>
      <c r="N161" s="70" t="s">
        <v>128</v>
      </c>
      <c r="O161" s="140">
        <v>62700000</v>
      </c>
    </row>
    <row r="162" spans="1:15" ht="63.75" x14ac:dyDescent="0.2">
      <c r="A162" s="65"/>
      <c r="B162" s="66"/>
      <c r="C162" s="67"/>
      <c r="D162" s="68"/>
      <c r="E162" s="100"/>
      <c r="F162" s="69"/>
      <c r="G162" s="245"/>
      <c r="H162" s="236"/>
      <c r="I162" s="68"/>
      <c r="J162" s="236"/>
      <c r="K162" s="236"/>
      <c r="L162" s="239" t="s">
        <v>363</v>
      </c>
      <c r="M162" s="238" t="s">
        <v>208</v>
      </c>
      <c r="N162" s="70" t="s">
        <v>93</v>
      </c>
      <c r="O162" s="140">
        <v>45000000</v>
      </c>
    </row>
    <row r="163" spans="1:15" ht="89.25" x14ac:dyDescent="0.2">
      <c r="A163" s="65"/>
      <c r="B163" s="66"/>
      <c r="C163" s="67"/>
      <c r="D163" s="68"/>
      <c r="E163" s="100"/>
      <c r="F163" s="69"/>
      <c r="G163" s="245"/>
      <c r="H163" s="236"/>
      <c r="I163" s="68"/>
      <c r="J163" s="236"/>
      <c r="K163" s="236"/>
      <c r="L163" s="239" t="s">
        <v>364</v>
      </c>
      <c r="M163" s="238" t="s">
        <v>208</v>
      </c>
      <c r="N163" s="70" t="s">
        <v>128</v>
      </c>
      <c r="O163" s="140">
        <v>77000000</v>
      </c>
    </row>
    <row r="164" spans="1:15" ht="140.25" x14ac:dyDescent="0.2">
      <c r="A164" s="65"/>
      <c r="B164" s="66"/>
      <c r="C164" s="67"/>
      <c r="D164" s="68"/>
      <c r="E164" s="100"/>
      <c r="F164" s="69"/>
      <c r="G164" s="245"/>
      <c r="H164" s="236"/>
      <c r="I164" s="68"/>
      <c r="J164" s="236"/>
      <c r="K164" s="236"/>
      <c r="L164" s="239" t="s">
        <v>365</v>
      </c>
      <c r="M164" s="238" t="s">
        <v>208</v>
      </c>
      <c r="N164" s="70" t="s">
        <v>128</v>
      </c>
      <c r="O164" s="140">
        <v>62700000</v>
      </c>
    </row>
    <row r="165" spans="1:15" ht="127.5" x14ac:dyDescent="0.2">
      <c r="A165" s="65"/>
      <c r="B165" s="66"/>
      <c r="C165" s="67"/>
      <c r="D165" s="68"/>
      <c r="E165" s="100"/>
      <c r="F165" s="69"/>
      <c r="G165" s="245"/>
      <c r="H165" s="236"/>
      <c r="I165" s="68"/>
      <c r="J165" s="236"/>
      <c r="K165" s="236"/>
      <c r="L165" s="239" t="s">
        <v>366</v>
      </c>
      <c r="M165" s="238" t="s">
        <v>208</v>
      </c>
      <c r="N165" s="70" t="s">
        <v>128</v>
      </c>
      <c r="O165" s="140">
        <v>35200000</v>
      </c>
    </row>
    <row r="166" spans="1:15" ht="114.75" x14ac:dyDescent="0.2">
      <c r="A166" s="65"/>
      <c r="B166" s="66"/>
      <c r="C166" s="67"/>
      <c r="D166" s="68"/>
      <c r="E166" s="100"/>
      <c r="F166" s="69"/>
      <c r="G166" s="245"/>
      <c r="H166" s="236"/>
      <c r="I166" s="68"/>
      <c r="J166" s="236"/>
      <c r="K166" s="236"/>
      <c r="L166" s="239" t="s">
        <v>367</v>
      </c>
      <c r="M166" s="238" t="s">
        <v>208</v>
      </c>
      <c r="N166" s="70" t="s">
        <v>128</v>
      </c>
      <c r="O166" s="140">
        <v>35200000</v>
      </c>
    </row>
    <row r="167" spans="1:15" ht="25.5" x14ac:dyDescent="0.2">
      <c r="A167" s="65"/>
      <c r="B167" s="66"/>
      <c r="C167" s="67"/>
      <c r="D167" s="68"/>
      <c r="E167" s="100"/>
      <c r="F167" s="69"/>
      <c r="G167" s="245"/>
      <c r="H167" s="236"/>
      <c r="I167" s="68"/>
      <c r="J167" s="236"/>
      <c r="K167" s="236"/>
      <c r="L167" s="239" t="s">
        <v>368</v>
      </c>
      <c r="M167" s="242" t="s">
        <v>369</v>
      </c>
      <c r="N167" s="70" t="s">
        <v>295</v>
      </c>
      <c r="O167" s="140">
        <v>60000000</v>
      </c>
    </row>
    <row r="168" spans="1:15" ht="89.25" x14ac:dyDescent="0.2">
      <c r="A168" s="65"/>
      <c r="B168" s="66"/>
      <c r="C168" s="67"/>
      <c r="D168" s="68"/>
      <c r="E168" s="100"/>
      <c r="F168" s="69"/>
      <c r="G168" s="245"/>
      <c r="H168" s="236"/>
      <c r="I168" s="68"/>
      <c r="J168" s="236"/>
      <c r="K168" s="236"/>
      <c r="L168" s="239" t="s">
        <v>370</v>
      </c>
      <c r="M168" s="238" t="s">
        <v>208</v>
      </c>
      <c r="N168" s="70" t="s">
        <v>93</v>
      </c>
      <c r="O168" s="140">
        <v>48000000</v>
      </c>
    </row>
    <row r="169" spans="1:15" ht="153" x14ac:dyDescent="0.2">
      <c r="A169" s="65"/>
      <c r="B169" s="66"/>
      <c r="C169" s="67"/>
      <c r="D169" s="68"/>
      <c r="E169" s="100"/>
      <c r="F169" s="69"/>
      <c r="G169" s="245"/>
      <c r="H169" s="236"/>
      <c r="I169" s="68"/>
      <c r="J169" s="236"/>
      <c r="K169" s="236"/>
      <c r="L169" s="239" t="s">
        <v>371</v>
      </c>
      <c r="M169" s="238" t="s">
        <v>208</v>
      </c>
      <c r="N169" s="70" t="s">
        <v>93</v>
      </c>
      <c r="O169" s="140">
        <v>48000000</v>
      </c>
    </row>
    <row r="170" spans="1:15" ht="25.5" x14ac:dyDescent="0.2">
      <c r="A170" s="65"/>
      <c r="B170" s="66"/>
      <c r="C170" s="67"/>
      <c r="D170" s="68"/>
      <c r="E170" s="100"/>
      <c r="F170" s="69"/>
      <c r="G170" s="245"/>
      <c r="H170" s="236"/>
      <c r="I170" s="68"/>
      <c r="J170" s="236"/>
      <c r="K170" s="245" t="s">
        <v>372</v>
      </c>
      <c r="L170" s="239" t="s">
        <v>373</v>
      </c>
      <c r="M170" s="242" t="s">
        <v>374</v>
      </c>
      <c r="N170" s="71" t="s">
        <v>109</v>
      </c>
      <c r="O170" s="140">
        <v>458216679</v>
      </c>
    </row>
    <row r="171" spans="1:15" ht="76.5" x14ac:dyDescent="0.2">
      <c r="A171" s="65"/>
      <c r="B171" s="66"/>
      <c r="C171" s="67"/>
      <c r="D171" s="68"/>
      <c r="E171" s="100"/>
      <c r="F171" s="69"/>
      <c r="G171" s="245"/>
      <c r="H171" s="236"/>
      <c r="I171" s="68"/>
      <c r="J171" s="236"/>
      <c r="K171" s="245"/>
      <c r="L171" s="239" t="s">
        <v>375</v>
      </c>
      <c r="M171" s="238" t="s">
        <v>208</v>
      </c>
      <c r="N171" s="71" t="s">
        <v>128</v>
      </c>
      <c r="O171" s="140">
        <v>49500000</v>
      </c>
    </row>
    <row r="172" spans="1:15" ht="63.75" x14ac:dyDescent="0.2">
      <c r="A172" s="65"/>
      <c r="B172" s="66"/>
      <c r="C172" s="67"/>
      <c r="D172" s="68"/>
      <c r="E172" s="100"/>
      <c r="F172" s="69"/>
      <c r="G172" s="245"/>
      <c r="H172" s="236"/>
      <c r="I172" s="68"/>
      <c r="J172" s="236"/>
      <c r="K172" s="245"/>
      <c r="L172" s="239" t="s">
        <v>376</v>
      </c>
      <c r="M172" s="238" t="s">
        <v>208</v>
      </c>
      <c r="N172" s="71" t="s">
        <v>128</v>
      </c>
      <c r="O172" s="140">
        <v>60500000</v>
      </c>
    </row>
    <row r="173" spans="1:15" ht="140.25" x14ac:dyDescent="0.2">
      <c r="A173" s="65"/>
      <c r="B173" s="66"/>
      <c r="C173" s="67"/>
      <c r="D173" s="68"/>
      <c r="E173" s="100"/>
      <c r="F173" s="69"/>
      <c r="G173" s="245"/>
      <c r="H173" s="236"/>
      <c r="I173" s="68"/>
      <c r="J173" s="236"/>
      <c r="K173" s="245"/>
      <c r="L173" s="239" t="s">
        <v>377</v>
      </c>
      <c r="M173" s="238" t="s">
        <v>208</v>
      </c>
      <c r="N173" s="71" t="s">
        <v>128</v>
      </c>
      <c r="O173" s="140">
        <v>39600000</v>
      </c>
    </row>
    <row r="174" spans="1:15" ht="89.25" x14ac:dyDescent="0.2">
      <c r="A174" s="65"/>
      <c r="B174" s="66"/>
      <c r="C174" s="67"/>
      <c r="D174" s="68"/>
      <c r="E174" s="100"/>
      <c r="F174" s="69"/>
      <c r="G174" s="245"/>
      <c r="H174" s="236"/>
      <c r="I174" s="68"/>
      <c r="J174" s="236"/>
      <c r="K174" s="236" t="s">
        <v>378</v>
      </c>
      <c r="L174" s="239" t="s">
        <v>379</v>
      </c>
      <c r="M174" s="238" t="s">
        <v>208</v>
      </c>
      <c r="N174" s="71" t="s">
        <v>93</v>
      </c>
      <c r="O174" s="201">
        <v>21000000</v>
      </c>
    </row>
    <row r="175" spans="1:15" ht="63.75" x14ac:dyDescent="0.2">
      <c r="A175" s="65"/>
      <c r="B175" s="66"/>
      <c r="C175" s="67"/>
      <c r="D175" s="68"/>
      <c r="E175" s="100"/>
      <c r="F175" s="69"/>
      <c r="G175" s="245"/>
      <c r="H175" s="236"/>
      <c r="I175" s="68"/>
      <c r="J175" s="236"/>
      <c r="K175" s="236"/>
      <c r="L175" s="239" t="s">
        <v>380</v>
      </c>
      <c r="M175" s="238" t="s">
        <v>208</v>
      </c>
      <c r="N175" s="71" t="s">
        <v>114</v>
      </c>
      <c r="O175" s="201">
        <v>28800000</v>
      </c>
    </row>
    <row r="176" spans="1:15" ht="63.75" x14ac:dyDescent="0.2">
      <c r="A176" s="65"/>
      <c r="B176" s="66"/>
      <c r="C176" s="67"/>
      <c r="D176" s="68"/>
      <c r="E176" s="100"/>
      <c r="F176" s="69"/>
      <c r="G176" s="245"/>
      <c r="H176" s="236"/>
      <c r="I176" s="68"/>
      <c r="J176" s="236"/>
      <c r="K176" s="236"/>
      <c r="L176" s="239" t="s">
        <v>381</v>
      </c>
      <c r="M176" s="238" t="s">
        <v>208</v>
      </c>
      <c r="N176" s="71" t="s">
        <v>93</v>
      </c>
      <c r="O176" s="201">
        <v>42000000</v>
      </c>
    </row>
    <row r="177" spans="1:15" ht="102" x14ac:dyDescent="0.2">
      <c r="A177" s="65"/>
      <c r="B177" s="66"/>
      <c r="C177" s="67"/>
      <c r="D177" s="68"/>
      <c r="E177" s="100"/>
      <c r="F177" s="69"/>
      <c r="G177" s="245"/>
      <c r="H177" s="236"/>
      <c r="I177" s="68"/>
      <c r="J177" s="236"/>
      <c r="K177" s="236"/>
      <c r="L177" s="239" t="s">
        <v>382</v>
      </c>
      <c r="M177" s="238" t="s">
        <v>208</v>
      </c>
      <c r="N177" s="71" t="s">
        <v>93</v>
      </c>
      <c r="O177" s="201">
        <v>42000000</v>
      </c>
    </row>
    <row r="178" spans="1:15" ht="76.5" x14ac:dyDescent="0.2">
      <c r="A178" s="65"/>
      <c r="B178" s="66"/>
      <c r="C178" s="67"/>
      <c r="D178" s="68"/>
      <c r="E178" s="100"/>
      <c r="F178" s="69"/>
      <c r="G178" s="245"/>
      <c r="H178" s="236"/>
      <c r="I178" s="68"/>
      <c r="J178" s="236"/>
      <c r="K178" s="236"/>
      <c r="L178" s="239" t="s">
        <v>383</v>
      </c>
      <c r="M178" s="238" t="s">
        <v>208</v>
      </c>
      <c r="N178" s="71" t="s">
        <v>384</v>
      </c>
      <c r="O178" s="201">
        <v>13800000</v>
      </c>
    </row>
    <row r="179" spans="1:15" ht="38.25" x14ac:dyDescent="0.2">
      <c r="A179" s="65"/>
      <c r="B179" s="66"/>
      <c r="C179" s="67"/>
      <c r="D179" s="68"/>
      <c r="E179" s="100"/>
      <c r="F179" s="69"/>
      <c r="G179" s="245"/>
      <c r="H179" s="236"/>
      <c r="I179" s="68"/>
      <c r="J179" s="236"/>
      <c r="K179" s="236"/>
      <c r="L179" s="239" t="s">
        <v>385</v>
      </c>
      <c r="M179" s="242" t="s">
        <v>386</v>
      </c>
      <c r="N179" s="71" t="s">
        <v>387</v>
      </c>
      <c r="O179" s="201">
        <v>59353333</v>
      </c>
    </row>
    <row r="180" spans="1:15" ht="102" x14ac:dyDescent="0.2">
      <c r="A180" s="65"/>
      <c r="B180" s="66"/>
      <c r="C180" s="67"/>
      <c r="D180" s="68"/>
      <c r="E180" s="100"/>
      <c r="F180" s="69"/>
      <c r="G180" s="245"/>
      <c r="H180" s="236"/>
      <c r="I180" s="68"/>
      <c r="J180" s="236"/>
      <c r="K180" s="236"/>
      <c r="L180" s="239" t="s">
        <v>388</v>
      </c>
      <c r="M180" s="238" t="s">
        <v>208</v>
      </c>
      <c r="N180" s="71" t="s">
        <v>384</v>
      </c>
      <c r="O180" s="201">
        <v>42000000</v>
      </c>
    </row>
    <row r="181" spans="1:15" ht="102" x14ac:dyDescent="0.2">
      <c r="A181" s="65"/>
      <c r="B181" s="66"/>
      <c r="C181" s="67"/>
      <c r="D181" s="68"/>
      <c r="E181" s="100"/>
      <c r="F181" s="69"/>
      <c r="G181" s="245"/>
      <c r="H181" s="236"/>
      <c r="I181" s="68"/>
      <c r="J181" s="236"/>
      <c r="K181" s="236"/>
      <c r="L181" s="239" t="s">
        <v>389</v>
      </c>
      <c r="M181" s="238" t="s">
        <v>208</v>
      </c>
      <c r="N181" s="71" t="s">
        <v>384</v>
      </c>
      <c r="O181" s="201">
        <v>42000000</v>
      </c>
    </row>
    <row r="182" spans="1:15" ht="76.5" x14ac:dyDescent="0.2">
      <c r="A182" s="65"/>
      <c r="B182" s="66"/>
      <c r="C182" s="67"/>
      <c r="D182" s="68"/>
      <c r="E182" s="100"/>
      <c r="F182" s="69"/>
      <c r="G182" s="245"/>
      <c r="H182" s="236"/>
      <c r="I182" s="68"/>
      <c r="J182" s="236"/>
      <c r="K182" s="236"/>
      <c r="L182" s="239" t="s">
        <v>390</v>
      </c>
      <c r="M182" s="238" t="s">
        <v>208</v>
      </c>
      <c r="N182" s="71" t="s">
        <v>348</v>
      </c>
      <c r="O182" s="201">
        <v>22400000</v>
      </c>
    </row>
    <row r="183" spans="1:15" ht="63.75" x14ac:dyDescent="0.2">
      <c r="A183" s="65"/>
      <c r="B183" s="66"/>
      <c r="C183" s="67"/>
      <c r="D183" s="68"/>
      <c r="E183" s="100"/>
      <c r="F183" s="69"/>
      <c r="G183" s="245"/>
      <c r="H183" s="236"/>
      <c r="I183" s="68"/>
      <c r="J183" s="236"/>
      <c r="K183" s="236"/>
      <c r="L183" s="239" t="s">
        <v>391</v>
      </c>
      <c r="M183" s="238" t="s">
        <v>208</v>
      </c>
      <c r="N183" s="71" t="s">
        <v>348</v>
      </c>
      <c r="O183" s="201">
        <v>48000000</v>
      </c>
    </row>
    <row r="184" spans="1:15" ht="89.25" x14ac:dyDescent="0.2">
      <c r="A184" s="65"/>
      <c r="B184" s="66"/>
      <c r="C184" s="67"/>
      <c r="D184" s="68"/>
      <c r="E184" s="100"/>
      <c r="F184" s="69"/>
      <c r="G184" s="245"/>
      <c r="H184" s="236"/>
      <c r="I184" s="68"/>
      <c r="J184" s="236"/>
      <c r="K184" s="236"/>
      <c r="L184" s="239" t="s">
        <v>355</v>
      </c>
      <c r="M184" s="238" t="s">
        <v>208</v>
      </c>
      <c r="N184" s="71" t="s">
        <v>348</v>
      </c>
      <c r="O184" s="201">
        <v>56000000</v>
      </c>
    </row>
    <row r="185" spans="1:15" ht="102" x14ac:dyDescent="0.2">
      <c r="A185" s="65"/>
      <c r="B185" s="66"/>
      <c r="C185" s="67"/>
      <c r="D185" s="68"/>
      <c r="E185" s="100"/>
      <c r="F185" s="69"/>
      <c r="G185" s="245"/>
      <c r="H185" s="236"/>
      <c r="I185" s="68"/>
      <c r="J185" s="236"/>
      <c r="K185" s="236"/>
      <c r="L185" s="239" t="s">
        <v>392</v>
      </c>
      <c r="M185" s="238" t="s">
        <v>208</v>
      </c>
      <c r="N185" s="71" t="s">
        <v>348</v>
      </c>
      <c r="O185" s="201">
        <v>28000000</v>
      </c>
    </row>
    <row r="186" spans="1:15" ht="76.5" x14ac:dyDescent="0.2">
      <c r="A186" s="65"/>
      <c r="B186" s="66"/>
      <c r="C186" s="67"/>
      <c r="D186" s="68"/>
      <c r="E186" s="100"/>
      <c r="F186" s="69"/>
      <c r="G186" s="245"/>
      <c r="H186" s="236"/>
      <c r="I186" s="68"/>
      <c r="J186" s="236"/>
      <c r="K186" s="236"/>
      <c r="L186" s="239" t="s">
        <v>393</v>
      </c>
      <c r="M186" s="238" t="s">
        <v>208</v>
      </c>
      <c r="N186" s="71" t="s">
        <v>348</v>
      </c>
      <c r="O186" s="201">
        <v>28000000</v>
      </c>
    </row>
    <row r="187" spans="1:15" ht="89.25" x14ac:dyDescent="0.2">
      <c r="A187" s="65"/>
      <c r="B187" s="66"/>
      <c r="C187" s="67"/>
      <c r="D187" s="68"/>
      <c r="E187" s="100"/>
      <c r="F187" s="69"/>
      <c r="G187" s="245"/>
      <c r="H187" s="236"/>
      <c r="I187" s="68"/>
      <c r="J187" s="236"/>
      <c r="K187" s="236"/>
      <c r="L187" s="239" t="s">
        <v>394</v>
      </c>
      <c r="M187" s="238" t="s">
        <v>208</v>
      </c>
      <c r="N187" s="71" t="s">
        <v>348</v>
      </c>
      <c r="O187" s="201">
        <v>36000000</v>
      </c>
    </row>
    <row r="188" spans="1:15" ht="140.25" x14ac:dyDescent="0.2">
      <c r="A188" s="65"/>
      <c r="B188" s="66"/>
      <c r="C188" s="67"/>
      <c r="D188" s="68"/>
      <c r="E188" s="100"/>
      <c r="F188" s="69"/>
      <c r="G188" s="245"/>
      <c r="H188" s="236"/>
      <c r="I188" s="68"/>
      <c r="J188" s="236"/>
      <c r="K188" s="236"/>
      <c r="L188" s="239" t="s">
        <v>395</v>
      </c>
      <c r="M188" s="238" t="s">
        <v>208</v>
      </c>
      <c r="N188" s="71" t="s">
        <v>384</v>
      </c>
      <c r="O188" s="201">
        <v>48000000</v>
      </c>
    </row>
    <row r="189" spans="1:15" ht="63.75" x14ac:dyDescent="0.2">
      <c r="A189" s="65"/>
      <c r="B189" s="66"/>
      <c r="C189" s="67"/>
      <c r="D189" s="68"/>
      <c r="E189" s="100"/>
      <c r="F189" s="69"/>
      <c r="G189" s="245"/>
      <c r="H189" s="236"/>
      <c r="I189" s="68"/>
      <c r="J189" s="236"/>
      <c r="K189" s="236"/>
      <c r="L189" s="239" t="s">
        <v>396</v>
      </c>
      <c r="M189" s="238" t="s">
        <v>208</v>
      </c>
      <c r="N189" s="71" t="s">
        <v>348</v>
      </c>
      <c r="O189" s="201">
        <v>44000000</v>
      </c>
    </row>
    <row r="190" spans="1:15" ht="102" x14ac:dyDescent="0.2">
      <c r="A190" s="65"/>
      <c r="B190" s="66"/>
      <c r="C190" s="67"/>
      <c r="D190" s="68"/>
      <c r="E190" s="100"/>
      <c r="F190" s="69"/>
      <c r="G190" s="245"/>
      <c r="H190" s="236"/>
      <c r="I190" s="68"/>
      <c r="J190" s="236"/>
      <c r="K190" s="236"/>
      <c r="L190" s="239" t="s">
        <v>397</v>
      </c>
      <c r="M190" s="238" t="s">
        <v>208</v>
      </c>
      <c r="N190" s="71" t="s">
        <v>384</v>
      </c>
      <c r="O190" s="201">
        <v>30000000</v>
      </c>
    </row>
    <row r="191" spans="1:15" ht="89.25" x14ac:dyDescent="0.2">
      <c r="A191" s="65"/>
      <c r="B191" s="66"/>
      <c r="C191" s="67"/>
      <c r="D191" s="68"/>
      <c r="E191" s="100"/>
      <c r="F191" s="69"/>
      <c r="G191" s="245"/>
      <c r="H191" s="236"/>
      <c r="I191" s="68"/>
      <c r="J191" s="236"/>
      <c r="K191" s="236"/>
      <c r="L191" s="239" t="s">
        <v>398</v>
      </c>
      <c r="M191" s="238" t="s">
        <v>208</v>
      </c>
      <c r="N191" s="71" t="s">
        <v>348</v>
      </c>
      <c r="O191" s="201">
        <v>18400000</v>
      </c>
    </row>
    <row r="192" spans="1:15" ht="51" x14ac:dyDescent="0.2">
      <c r="A192" s="65"/>
      <c r="B192" s="66"/>
      <c r="C192" s="67"/>
      <c r="D192" s="68"/>
      <c r="E192" s="100"/>
      <c r="F192" s="69"/>
      <c r="G192" s="245"/>
      <c r="H192" s="236"/>
      <c r="I192" s="68"/>
      <c r="J192" s="236"/>
      <c r="K192" s="236"/>
      <c r="L192" s="239" t="s">
        <v>399</v>
      </c>
      <c r="M192" s="238" t="s">
        <v>208</v>
      </c>
      <c r="N192" s="71" t="s">
        <v>354</v>
      </c>
      <c r="O192" s="201">
        <v>59400000</v>
      </c>
    </row>
    <row r="193" spans="1:15" ht="63.75" x14ac:dyDescent="0.2">
      <c r="A193" s="65"/>
      <c r="B193" s="66"/>
      <c r="C193" s="67"/>
      <c r="D193" s="68"/>
      <c r="E193" s="100"/>
      <c r="F193" s="69"/>
      <c r="G193" s="245"/>
      <c r="H193" s="236"/>
      <c r="I193" s="68"/>
      <c r="J193" s="236"/>
      <c r="K193" s="236"/>
      <c r="L193" s="239" t="s">
        <v>400</v>
      </c>
      <c r="M193" s="238" t="s">
        <v>208</v>
      </c>
      <c r="N193" s="71" t="s">
        <v>348</v>
      </c>
      <c r="O193" s="201">
        <v>26400000</v>
      </c>
    </row>
    <row r="194" spans="1:15" ht="76.5" x14ac:dyDescent="0.2">
      <c r="A194" s="65"/>
      <c r="B194" s="66"/>
      <c r="C194" s="67"/>
      <c r="D194" s="68"/>
      <c r="E194" s="100"/>
      <c r="F194" s="69"/>
      <c r="G194" s="245"/>
      <c r="H194" s="236"/>
      <c r="I194" s="68"/>
      <c r="J194" s="236"/>
      <c r="K194" s="236"/>
      <c r="L194" s="239" t="s">
        <v>401</v>
      </c>
      <c r="M194" s="238" t="s">
        <v>208</v>
      </c>
      <c r="N194" s="71" t="s">
        <v>384</v>
      </c>
      <c r="O194" s="201">
        <v>30000000</v>
      </c>
    </row>
    <row r="195" spans="1:15" ht="89.25" x14ac:dyDescent="0.2">
      <c r="A195" s="65"/>
      <c r="B195" s="66"/>
      <c r="C195" s="67"/>
      <c r="D195" s="68"/>
      <c r="E195" s="100"/>
      <c r="F195" s="69"/>
      <c r="G195" s="245"/>
      <c r="H195" s="236"/>
      <c r="I195" s="68"/>
      <c r="J195" s="236"/>
      <c r="K195" s="236"/>
      <c r="L195" s="239" t="s">
        <v>312</v>
      </c>
      <c r="M195" s="238" t="s">
        <v>208</v>
      </c>
      <c r="N195" s="71" t="s">
        <v>348</v>
      </c>
      <c r="O195" s="201">
        <v>17600000</v>
      </c>
    </row>
    <row r="196" spans="1:15" ht="140.25" x14ac:dyDescent="0.2">
      <c r="A196" s="65"/>
      <c r="B196" s="66"/>
      <c r="C196" s="67"/>
      <c r="D196" s="68"/>
      <c r="E196" s="100"/>
      <c r="F196" s="69"/>
      <c r="G196" s="245"/>
      <c r="H196" s="236"/>
      <c r="I196" s="68"/>
      <c r="J196" s="236"/>
      <c r="K196" s="236"/>
      <c r="L196" s="239" t="s">
        <v>309</v>
      </c>
      <c r="M196" s="238" t="s">
        <v>208</v>
      </c>
      <c r="N196" s="71" t="s">
        <v>384</v>
      </c>
      <c r="O196" s="201">
        <v>18400000</v>
      </c>
    </row>
    <row r="197" spans="1:15" ht="127.5" x14ac:dyDescent="0.2">
      <c r="A197" s="65"/>
      <c r="B197" s="66"/>
      <c r="C197" s="67"/>
      <c r="D197" s="68"/>
      <c r="E197" s="100"/>
      <c r="F197" s="69"/>
      <c r="G197" s="245"/>
      <c r="H197" s="236"/>
      <c r="I197" s="68"/>
      <c r="J197" s="236"/>
      <c r="K197" s="236"/>
      <c r="L197" s="239" t="s">
        <v>402</v>
      </c>
      <c r="M197" s="238" t="s">
        <v>208</v>
      </c>
      <c r="N197" s="71" t="s">
        <v>348</v>
      </c>
      <c r="O197" s="201">
        <v>44000000</v>
      </c>
    </row>
    <row r="198" spans="1:15" ht="89.25" x14ac:dyDescent="0.2">
      <c r="A198" s="65"/>
      <c r="B198" s="66"/>
      <c r="C198" s="67"/>
      <c r="D198" s="68"/>
      <c r="E198" s="100"/>
      <c r="F198" s="69"/>
      <c r="G198" s="245"/>
      <c r="H198" s="236"/>
      <c r="I198" s="68"/>
      <c r="J198" s="236"/>
      <c r="K198" s="236"/>
      <c r="L198" s="239" t="s">
        <v>403</v>
      </c>
      <c r="M198" s="238" t="s">
        <v>208</v>
      </c>
      <c r="N198" s="71" t="s">
        <v>384</v>
      </c>
      <c r="O198" s="201">
        <v>18400000</v>
      </c>
    </row>
    <row r="199" spans="1:15" ht="127.5" x14ac:dyDescent="0.2">
      <c r="A199" s="65"/>
      <c r="B199" s="66"/>
      <c r="C199" s="67"/>
      <c r="D199" s="68"/>
      <c r="E199" s="100"/>
      <c r="F199" s="69"/>
      <c r="G199" s="245"/>
      <c r="H199" s="236"/>
      <c r="I199" s="68"/>
      <c r="J199" s="236"/>
      <c r="K199" s="236"/>
      <c r="L199" s="239" t="s">
        <v>404</v>
      </c>
      <c r="M199" s="238" t="s">
        <v>208</v>
      </c>
      <c r="N199" s="71" t="s">
        <v>348</v>
      </c>
      <c r="O199" s="201">
        <v>18400000</v>
      </c>
    </row>
    <row r="200" spans="1:15" ht="76.5" x14ac:dyDescent="0.2">
      <c r="A200" s="65"/>
      <c r="B200" s="66"/>
      <c r="C200" s="67"/>
      <c r="D200" s="68"/>
      <c r="E200" s="100"/>
      <c r="F200" s="69"/>
      <c r="G200" s="245"/>
      <c r="H200" s="236"/>
      <c r="I200" s="68"/>
      <c r="J200" s="236"/>
      <c r="K200" s="236"/>
      <c r="L200" s="239" t="s">
        <v>405</v>
      </c>
      <c r="M200" s="238" t="s">
        <v>208</v>
      </c>
      <c r="N200" s="71" t="s">
        <v>348</v>
      </c>
      <c r="O200" s="201">
        <v>64000000</v>
      </c>
    </row>
    <row r="201" spans="1:15" ht="114.75" x14ac:dyDescent="0.2">
      <c r="A201" s="65"/>
      <c r="B201" s="66"/>
      <c r="C201" s="67"/>
      <c r="D201" s="68"/>
      <c r="E201" s="100"/>
      <c r="F201" s="69"/>
      <c r="G201" s="245"/>
      <c r="H201" s="236"/>
      <c r="I201" s="68"/>
      <c r="J201" s="236"/>
      <c r="K201" s="236"/>
      <c r="L201" s="239" t="s">
        <v>406</v>
      </c>
      <c r="M201" s="238" t="s">
        <v>208</v>
      </c>
      <c r="N201" s="71" t="s">
        <v>384</v>
      </c>
      <c r="O201" s="201">
        <v>27000000</v>
      </c>
    </row>
    <row r="202" spans="1:15" ht="76.5" x14ac:dyDescent="0.2">
      <c r="A202" s="65"/>
      <c r="B202" s="66"/>
      <c r="C202" s="67"/>
      <c r="D202" s="68"/>
      <c r="E202" s="100"/>
      <c r="F202" s="69"/>
      <c r="G202" s="245"/>
      <c r="H202" s="236"/>
      <c r="I202" s="68"/>
      <c r="J202" s="236"/>
      <c r="K202" s="236"/>
      <c r="L202" s="239" t="s">
        <v>407</v>
      </c>
      <c r="M202" s="238" t="s">
        <v>208</v>
      </c>
      <c r="N202" s="71" t="s">
        <v>384</v>
      </c>
      <c r="O202" s="201">
        <v>21000000</v>
      </c>
    </row>
    <row r="203" spans="1:15" ht="76.5" x14ac:dyDescent="0.2">
      <c r="A203" s="65"/>
      <c r="B203" s="66"/>
      <c r="C203" s="67"/>
      <c r="D203" s="68"/>
      <c r="E203" s="100"/>
      <c r="F203" s="69"/>
      <c r="G203" s="245"/>
      <c r="H203" s="236"/>
      <c r="I203" s="68"/>
      <c r="J203" s="236"/>
      <c r="K203" s="236"/>
      <c r="L203" s="239" t="s">
        <v>408</v>
      </c>
      <c r="M203" s="238" t="s">
        <v>208</v>
      </c>
      <c r="N203" s="71" t="s">
        <v>348</v>
      </c>
      <c r="O203" s="201">
        <v>19200000</v>
      </c>
    </row>
    <row r="204" spans="1:15" ht="76.5" x14ac:dyDescent="0.2">
      <c r="A204" s="65"/>
      <c r="B204" s="66"/>
      <c r="C204" s="67"/>
      <c r="D204" s="68"/>
      <c r="E204" s="100"/>
      <c r="F204" s="69"/>
      <c r="G204" s="245"/>
      <c r="H204" s="236"/>
      <c r="I204" s="68"/>
      <c r="J204" s="236"/>
      <c r="K204" s="236"/>
      <c r="L204" s="239" t="s">
        <v>409</v>
      </c>
      <c r="M204" s="238" t="s">
        <v>208</v>
      </c>
      <c r="N204" s="71" t="s">
        <v>384</v>
      </c>
      <c r="O204" s="201">
        <v>16200000</v>
      </c>
    </row>
    <row r="205" spans="1:15" ht="89.25" x14ac:dyDescent="0.2">
      <c r="A205" s="65"/>
      <c r="B205" s="66"/>
      <c r="C205" s="67"/>
      <c r="D205" s="68"/>
      <c r="E205" s="100"/>
      <c r="F205" s="69"/>
      <c r="G205" s="245"/>
      <c r="H205" s="236"/>
      <c r="I205" s="68"/>
      <c r="J205" s="236"/>
      <c r="K205" s="236"/>
      <c r="L205" s="239" t="s">
        <v>410</v>
      </c>
      <c r="M205" s="238" t="s">
        <v>208</v>
      </c>
      <c r="N205" s="71" t="s">
        <v>348</v>
      </c>
      <c r="O205" s="201">
        <v>18400000</v>
      </c>
    </row>
    <row r="206" spans="1:15" ht="63.75" x14ac:dyDescent="0.2">
      <c r="A206" s="65"/>
      <c r="B206" s="66"/>
      <c r="C206" s="67"/>
      <c r="D206" s="68"/>
      <c r="E206" s="100"/>
      <c r="F206" s="69"/>
      <c r="G206" s="245"/>
      <c r="H206" s="236" t="s">
        <v>411</v>
      </c>
      <c r="I206" s="68">
        <f>+SUM(O206:O213)</f>
        <v>891280000</v>
      </c>
      <c r="J206" s="236"/>
      <c r="K206" s="236" t="s">
        <v>412</v>
      </c>
      <c r="L206" s="239" t="s">
        <v>413</v>
      </c>
      <c r="M206" s="238" t="s">
        <v>208</v>
      </c>
      <c r="N206" s="71" t="s">
        <v>348</v>
      </c>
      <c r="O206" s="140">
        <v>18400000</v>
      </c>
    </row>
    <row r="207" spans="1:15" ht="63.75" x14ac:dyDescent="0.2">
      <c r="A207" s="65"/>
      <c r="B207" s="66"/>
      <c r="C207" s="67"/>
      <c r="D207" s="68"/>
      <c r="E207" s="100"/>
      <c r="F207" s="69"/>
      <c r="G207" s="245"/>
      <c r="H207" s="236"/>
      <c r="I207" s="68"/>
      <c r="J207" s="236"/>
      <c r="K207" s="236"/>
      <c r="L207" s="239" t="s">
        <v>413</v>
      </c>
      <c r="M207" s="238" t="s">
        <v>208</v>
      </c>
      <c r="N207" s="71" t="s">
        <v>348</v>
      </c>
      <c r="O207" s="140">
        <v>18400000</v>
      </c>
    </row>
    <row r="208" spans="1:15" ht="63.75" x14ac:dyDescent="0.2">
      <c r="A208" s="65"/>
      <c r="B208" s="66"/>
      <c r="C208" s="67"/>
      <c r="D208" s="68"/>
      <c r="E208" s="100"/>
      <c r="F208" s="69"/>
      <c r="G208" s="245"/>
      <c r="H208" s="236"/>
      <c r="I208" s="68"/>
      <c r="J208" s="236"/>
      <c r="K208" s="236"/>
      <c r="L208" s="239" t="s">
        <v>413</v>
      </c>
      <c r="M208" s="238" t="s">
        <v>208</v>
      </c>
      <c r="N208" s="71" t="s">
        <v>348</v>
      </c>
      <c r="O208" s="140">
        <v>18400000</v>
      </c>
    </row>
    <row r="209" spans="1:15" ht="63.75" x14ac:dyDescent="0.2">
      <c r="A209" s="65"/>
      <c r="B209" s="66"/>
      <c r="C209" s="67"/>
      <c r="D209" s="68"/>
      <c r="E209" s="100"/>
      <c r="F209" s="69"/>
      <c r="G209" s="245"/>
      <c r="H209" s="236"/>
      <c r="I209" s="68"/>
      <c r="J209" s="236"/>
      <c r="K209" s="236"/>
      <c r="L209" s="239" t="s">
        <v>413</v>
      </c>
      <c r="M209" s="238" t="s">
        <v>208</v>
      </c>
      <c r="N209" s="71" t="s">
        <v>348</v>
      </c>
      <c r="O209" s="140">
        <v>18400000</v>
      </c>
    </row>
    <row r="210" spans="1:15" ht="76.5" x14ac:dyDescent="0.2">
      <c r="A210" s="65"/>
      <c r="B210" s="66"/>
      <c r="C210" s="67"/>
      <c r="D210" s="68"/>
      <c r="E210" s="100"/>
      <c r="F210" s="69"/>
      <c r="G210" s="245"/>
      <c r="H210" s="236"/>
      <c r="I210" s="68"/>
      <c r="J210" s="236"/>
      <c r="K210" s="236"/>
      <c r="L210" s="239" t="s">
        <v>414</v>
      </c>
      <c r="M210" s="238" t="s">
        <v>208</v>
      </c>
      <c r="N210" s="71" t="s">
        <v>348</v>
      </c>
      <c r="O210" s="140">
        <v>44000000</v>
      </c>
    </row>
    <row r="211" spans="1:15" ht="76.5" x14ac:dyDescent="0.2">
      <c r="A211" s="65"/>
      <c r="B211" s="66"/>
      <c r="C211" s="67"/>
      <c r="D211" s="68"/>
      <c r="E211" s="100"/>
      <c r="F211" s="69"/>
      <c r="G211" s="245"/>
      <c r="H211" s="236"/>
      <c r="I211" s="68"/>
      <c r="J211" s="236"/>
      <c r="K211" s="236"/>
      <c r="L211" s="239" t="s">
        <v>415</v>
      </c>
      <c r="M211" s="238" t="s">
        <v>208</v>
      </c>
      <c r="N211" s="71" t="s">
        <v>354</v>
      </c>
      <c r="O211" s="140">
        <v>44000000</v>
      </c>
    </row>
    <row r="212" spans="1:15" ht="38.25" x14ac:dyDescent="0.2">
      <c r="A212" s="65"/>
      <c r="B212" s="66"/>
      <c r="C212" s="67"/>
      <c r="D212" s="68"/>
      <c r="E212" s="100"/>
      <c r="F212" s="69"/>
      <c r="G212" s="245"/>
      <c r="H212" s="236"/>
      <c r="I212" s="68"/>
      <c r="J212" s="236"/>
      <c r="K212" s="236"/>
      <c r="L212" s="239" t="s">
        <v>416</v>
      </c>
      <c r="M212" s="242" t="s">
        <v>369</v>
      </c>
      <c r="N212" s="71" t="s">
        <v>348</v>
      </c>
      <c r="O212" s="140">
        <v>587680000</v>
      </c>
    </row>
    <row r="213" spans="1:15" ht="51" x14ac:dyDescent="0.2">
      <c r="A213" s="65"/>
      <c r="B213" s="66"/>
      <c r="C213" s="67"/>
      <c r="D213" s="68"/>
      <c r="E213" s="100"/>
      <c r="F213" s="69"/>
      <c r="G213" s="245"/>
      <c r="H213" s="236"/>
      <c r="I213" s="68"/>
      <c r="J213" s="236"/>
      <c r="K213" s="236"/>
      <c r="L213" s="239" t="s">
        <v>417</v>
      </c>
      <c r="M213" s="242" t="s">
        <v>374</v>
      </c>
      <c r="N213" s="70" t="s">
        <v>384</v>
      </c>
      <c r="O213" s="140">
        <v>142000000</v>
      </c>
    </row>
    <row r="214" spans="1:15" ht="89.25" x14ac:dyDescent="0.2">
      <c r="A214" s="72" t="s">
        <v>538</v>
      </c>
      <c r="B214" s="72" t="s">
        <v>418</v>
      </c>
      <c r="C214" s="73" t="s">
        <v>614</v>
      </c>
      <c r="D214" s="179">
        <v>1440000000</v>
      </c>
      <c r="E214" s="72" t="s">
        <v>419</v>
      </c>
      <c r="F214" s="128">
        <v>1440000000</v>
      </c>
      <c r="G214" s="303" t="s">
        <v>420</v>
      </c>
      <c r="H214" s="246" t="s">
        <v>421</v>
      </c>
      <c r="I214" s="142">
        <v>74250000</v>
      </c>
      <c r="J214" s="246" t="s">
        <v>422</v>
      </c>
      <c r="K214" s="246" t="s">
        <v>423</v>
      </c>
      <c r="L214" s="247" t="s">
        <v>424</v>
      </c>
      <c r="M214" s="248" t="s">
        <v>208</v>
      </c>
      <c r="N214" s="74" t="s">
        <v>128</v>
      </c>
      <c r="O214" s="202">
        <v>74250000</v>
      </c>
    </row>
    <row r="215" spans="1:15" ht="114.75" x14ac:dyDescent="0.2">
      <c r="A215" s="72"/>
      <c r="B215" s="72"/>
      <c r="C215" s="73"/>
      <c r="D215" s="180"/>
      <c r="E215" s="72"/>
      <c r="F215" s="128"/>
      <c r="G215" s="303"/>
      <c r="H215" s="246" t="s">
        <v>421</v>
      </c>
      <c r="I215" s="142">
        <v>74250000</v>
      </c>
      <c r="J215" s="246" t="s">
        <v>422</v>
      </c>
      <c r="K215" s="246" t="s">
        <v>423</v>
      </c>
      <c r="L215" s="247" t="s">
        <v>425</v>
      </c>
      <c r="M215" s="248" t="s">
        <v>208</v>
      </c>
      <c r="N215" s="74" t="s">
        <v>128</v>
      </c>
      <c r="O215" s="202">
        <v>74250000</v>
      </c>
    </row>
    <row r="216" spans="1:15" ht="89.25" x14ac:dyDescent="0.2">
      <c r="A216" s="72"/>
      <c r="B216" s="72"/>
      <c r="C216" s="73"/>
      <c r="D216" s="180"/>
      <c r="E216" s="72"/>
      <c r="F216" s="128"/>
      <c r="G216" s="303"/>
      <c r="H216" s="246" t="s">
        <v>421</v>
      </c>
      <c r="I216" s="142">
        <v>34200000</v>
      </c>
      <c r="J216" s="246" t="s">
        <v>422</v>
      </c>
      <c r="K216" s="246" t="s">
        <v>423</v>
      </c>
      <c r="L216" s="247" t="s">
        <v>426</v>
      </c>
      <c r="M216" s="248" t="s">
        <v>208</v>
      </c>
      <c r="N216" s="74" t="s">
        <v>93</v>
      </c>
      <c r="O216" s="203">
        <v>34200000</v>
      </c>
    </row>
    <row r="217" spans="1:15" ht="89.25" x14ac:dyDescent="0.2">
      <c r="A217" s="72"/>
      <c r="B217" s="72"/>
      <c r="C217" s="73"/>
      <c r="D217" s="180"/>
      <c r="E217" s="72"/>
      <c r="F217" s="128"/>
      <c r="G217" s="303"/>
      <c r="H217" s="246" t="s">
        <v>421</v>
      </c>
      <c r="I217" s="142">
        <v>37125000</v>
      </c>
      <c r="J217" s="246" t="s">
        <v>422</v>
      </c>
      <c r="K217" s="246" t="s">
        <v>423</v>
      </c>
      <c r="L217" s="249" t="s">
        <v>427</v>
      </c>
      <c r="M217" s="250" t="s">
        <v>208</v>
      </c>
      <c r="N217" s="207" t="s">
        <v>128</v>
      </c>
      <c r="O217" s="204">
        <v>74250000</v>
      </c>
    </row>
    <row r="218" spans="1:15" ht="127.5" x14ac:dyDescent="0.2">
      <c r="A218" s="72"/>
      <c r="B218" s="72"/>
      <c r="C218" s="73"/>
      <c r="D218" s="180"/>
      <c r="E218" s="72"/>
      <c r="F218" s="128"/>
      <c r="G218" s="303"/>
      <c r="H218" s="251" t="s">
        <v>428</v>
      </c>
      <c r="I218" s="143">
        <v>37125000</v>
      </c>
      <c r="J218" s="251" t="s">
        <v>429</v>
      </c>
      <c r="K218" s="251" t="s">
        <v>430</v>
      </c>
      <c r="L218" s="249"/>
      <c r="M218" s="252"/>
      <c r="N218" s="208"/>
      <c r="O218" s="204"/>
    </row>
    <row r="219" spans="1:15" ht="89.25" x14ac:dyDescent="0.2">
      <c r="A219" s="72"/>
      <c r="B219" s="72"/>
      <c r="C219" s="73"/>
      <c r="D219" s="180"/>
      <c r="E219" s="72"/>
      <c r="F219" s="128"/>
      <c r="G219" s="303"/>
      <c r="H219" s="246" t="s">
        <v>421</v>
      </c>
      <c r="I219" s="142">
        <v>37125000</v>
      </c>
      <c r="J219" s="246" t="s">
        <v>421</v>
      </c>
      <c r="K219" s="246" t="s">
        <v>423</v>
      </c>
      <c r="L219" s="249" t="s">
        <v>431</v>
      </c>
      <c r="M219" s="250" t="s">
        <v>208</v>
      </c>
      <c r="N219" s="207" t="s">
        <v>128</v>
      </c>
      <c r="O219" s="204">
        <v>74250000</v>
      </c>
    </row>
    <row r="220" spans="1:15" ht="51" x14ac:dyDescent="0.2">
      <c r="A220" s="72"/>
      <c r="B220" s="72"/>
      <c r="C220" s="73"/>
      <c r="D220" s="180"/>
      <c r="E220" s="72"/>
      <c r="F220" s="128"/>
      <c r="G220" s="303"/>
      <c r="H220" s="253" t="s">
        <v>432</v>
      </c>
      <c r="I220" s="144">
        <v>37125000</v>
      </c>
      <c r="J220" s="253" t="s">
        <v>433</v>
      </c>
      <c r="K220" s="253" t="s">
        <v>434</v>
      </c>
      <c r="L220" s="249"/>
      <c r="M220" s="252"/>
      <c r="N220" s="208"/>
      <c r="O220" s="204"/>
    </row>
    <row r="221" spans="1:15" ht="89.25" x14ac:dyDescent="0.2">
      <c r="A221" s="72"/>
      <c r="B221" s="72"/>
      <c r="C221" s="73"/>
      <c r="D221" s="180"/>
      <c r="E221" s="72"/>
      <c r="F221" s="128"/>
      <c r="G221" s="303"/>
      <c r="H221" s="253" t="s">
        <v>421</v>
      </c>
      <c r="I221" s="142">
        <v>37125000</v>
      </c>
      <c r="J221" s="246" t="s">
        <v>421</v>
      </c>
      <c r="K221" s="246" t="s">
        <v>423</v>
      </c>
      <c r="L221" s="249" t="s">
        <v>435</v>
      </c>
      <c r="M221" s="250" t="s">
        <v>208</v>
      </c>
      <c r="N221" s="207" t="s">
        <v>128</v>
      </c>
      <c r="O221" s="204">
        <v>74250000</v>
      </c>
    </row>
    <row r="222" spans="1:15" ht="38.25" x14ac:dyDescent="0.2">
      <c r="A222" s="72"/>
      <c r="B222" s="72"/>
      <c r="C222" s="73"/>
      <c r="D222" s="180"/>
      <c r="E222" s="72"/>
      <c r="F222" s="128"/>
      <c r="G222" s="303"/>
      <c r="H222" s="251" t="s">
        <v>428</v>
      </c>
      <c r="I222" s="143">
        <v>37125000</v>
      </c>
      <c r="J222" s="251" t="s">
        <v>436</v>
      </c>
      <c r="K222" s="251" t="s">
        <v>437</v>
      </c>
      <c r="L222" s="249"/>
      <c r="M222" s="252"/>
      <c r="N222" s="208"/>
      <c r="O222" s="204"/>
    </row>
    <row r="223" spans="1:15" ht="114.75" x14ac:dyDescent="0.2">
      <c r="A223" s="72"/>
      <c r="B223" s="72"/>
      <c r="C223" s="73"/>
      <c r="D223" s="180"/>
      <c r="E223" s="72"/>
      <c r="F223" s="128"/>
      <c r="G223" s="303"/>
      <c r="H223" s="253" t="s">
        <v>432</v>
      </c>
      <c r="I223" s="142">
        <v>39600000</v>
      </c>
      <c r="J223" s="246" t="s">
        <v>438</v>
      </c>
      <c r="K223" s="246" t="s">
        <v>439</v>
      </c>
      <c r="L223" s="254" t="s">
        <v>440</v>
      </c>
      <c r="M223" s="248" t="s">
        <v>208</v>
      </c>
      <c r="N223" s="74" t="s">
        <v>128</v>
      </c>
      <c r="O223" s="202">
        <v>39600000</v>
      </c>
    </row>
    <row r="224" spans="1:15" ht="114.75" x14ac:dyDescent="0.2">
      <c r="A224" s="72"/>
      <c r="B224" s="72"/>
      <c r="C224" s="73"/>
      <c r="D224" s="180"/>
      <c r="E224" s="72"/>
      <c r="F224" s="128"/>
      <c r="G224" s="303"/>
      <c r="H224" s="290" t="s">
        <v>421</v>
      </c>
      <c r="I224" s="145">
        <v>18000000</v>
      </c>
      <c r="J224" s="246" t="s">
        <v>421</v>
      </c>
      <c r="K224" s="246" t="s">
        <v>441</v>
      </c>
      <c r="L224" s="249" t="s">
        <v>442</v>
      </c>
      <c r="M224" s="250" t="s">
        <v>208</v>
      </c>
      <c r="N224" s="209" t="s">
        <v>202</v>
      </c>
      <c r="O224" s="205">
        <v>36000000</v>
      </c>
    </row>
    <row r="225" spans="1:15" ht="38.25" x14ac:dyDescent="0.2">
      <c r="A225" s="72"/>
      <c r="B225" s="72"/>
      <c r="C225" s="73"/>
      <c r="D225" s="180"/>
      <c r="E225" s="72"/>
      <c r="F225" s="128"/>
      <c r="G225" s="303"/>
      <c r="H225" s="291" t="s">
        <v>428</v>
      </c>
      <c r="I225" s="145">
        <v>18000000</v>
      </c>
      <c r="J225" s="246" t="s">
        <v>443</v>
      </c>
      <c r="K225" s="246" t="s">
        <v>444</v>
      </c>
      <c r="L225" s="249"/>
      <c r="M225" s="252"/>
      <c r="N225" s="210"/>
      <c r="O225" s="205"/>
    </row>
    <row r="226" spans="1:15" ht="76.5" x14ac:dyDescent="0.2">
      <c r="A226" s="72"/>
      <c r="B226" s="72"/>
      <c r="C226" s="73"/>
      <c r="D226" s="180"/>
      <c r="E226" s="72"/>
      <c r="F226" s="128"/>
      <c r="G226" s="303"/>
      <c r="H226" s="253" t="s">
        <v>432</v>
      </c>
      <c r="I226" s="142">
        <v>74250000</v>
      </c>
      <c r="J226" s="251" t="s">
        <v>445</v>
      </c>
      <c r="K226" s="251" t="s">
        <v>446</v>
      </c>
      <c r="L226" s="255" t="s">
        <v>447</v>
      </c>
      <c r="M226" s="248" t="s">
        <v>208</v>
      </c>
      <c r="N226" s="74" t="s">
        <v>128</v>
      </c>
      <c r="O226" s="143">
        <v>74250000</v>
      </c>
    </row>
    <row r="227" spans="1:15" ht="89.25" x14ac:dyDescent="0.2">
      <c r="A227" s="72"/>
      <c r="B227" s="72"/>
      <c r="C227" s="73"/>
      <c r="D227" s="180"/>
      <c r="E227" s="72"/>
      <c r="F227" s="128"/>
      <c r="G227" s="303"/>
      <c r="H227" s="253" t="s">
        <v>432</v>
      </c>
      <c r="I227" s="143">
        <v>11660000</v>
      </c>
      <c r="J227" s="246" t="s">
        <v>438</v>
      </c>
      <c r="K227" s="246" t="s">
        <v>439</v>
      </c>
      <c r="L227" s="249" t="s">
        <v>448</v>
      </c>
      <c r="M227" s="250" t="s">
        <v>208</v>
      </c>
      <c r="N227" s="207" t="s">
        <v>128</v>
      </c>
      <c r="O227" s="204">
        <v>23320000</v>
      </c>
    </row>
    <row r="228" spans="1:15" ht="89.25" x14ac:dyDescent="0.2">
      <c r="A228" s="72"/>
      <c r="B228" s="72"/>
      <c r="C228" s="73"/>
      <c r="D228" s="180"/>
      <c r="E228" s="72"/>
      <c r="F228" s="128"/>
      <c r="G228" s="303"/>
      <c r="H228" s="292" t="s">
        <v>421</v>
      </c>
      <c r="I228" s="143">
        <v>11660000</v>
      </c>
      <c r="J228" s="251" t="s">
        <v>449</v>
      </c>
      <c r="K228" s="251" t="s">
        <v>450</v>
      </c>
      <c r="L228" s="249"/>
      <c r="M228" s="252"/>
      <c r="N228" s="208"/>
      <c r="O228" s="204"/>
    </row>
    <row r="229" spans="1:15" ht="89.25" x14ac:dyDescent="0.2">
      <c r="A229" s="72"/>
      <c r="B229" s="72"/>
      <c r="C229" s="73"/>
      <c r="D229" s="180"/>
      <c r="E229" s="72"/>
      <c r="F229" s="128"/>
      <c r="G229" s="303"/>
      <c r="H229" s="253" t="s">
        <v>432</v>
      </c>
      <c r="I229" s="143">
        <v>11660000</v>
      </c>
      <c r="J229" s="246" t="s">
        <v>438</v>
      </c>
      <c r="K229" s="246" t="s">
        <v>439</v>
      </c>
      <c r="L229" s="249" t="s">
        <v>448</v>
      </c>
      <c r="M229" s="250" t="s">
        <v>208</v>
      </c>
      <c r="N229" s="207" t="s">
        <v>128</v>
      </c>
      <c r="O229" s="204">
        <v>23320000</v>
      </c>
    </row>
    <row r="230" spans="1:15" ht="76.5" x14ac:dyDescent="0.2">
      <c r="A230" s="72"/>
      <c r="B230" s="72"/>
      <c r="C230" s="73"/>
      <c r="D230" s="180"/>
      <c r="E230" s="72"/>
      <c r="F230" s="128"/>
      <c r="G230" s="303"/>
      <c r="H230" s="292" t="s">
        <v>421</v>
      </c>
      <c r="I230" s="143">
        <v>11660000</v>
      </c>
      <c r="J230" s="246" t="s">
        <v>421</v>
      </c>
      <c r="K230" s="246" t="s">
        <v>451</v>
      </c>
      <c r="L230" s="249"/>
      <c r="M230" s="252"/>
      <c r="N230" s="208"/>
      <c r="O230" s="204"/>
    </row>
    <row r="231" spans="1:15" ht="89.25" x14ac:dyDescent="0.2">
      <c r="A231" s="72"/>
      <c r="B231" s="72"/>
      <c r="C231" s="73"/>
      <c r="D231" s="180"/>
      <c r="E231" s="72"/>
      <c r="F231" s="128"/>
      <c r="G231" s="303"/>
      <c r="H231" s="253" t="s">
        <v>452</v>
      </c>
      <c r="I231" s="143">
        <v>11660000</v>
      </c>
      <c r="J231" s="246" t="s">
        <v>438</v>
      </c>
      <c r="K231" s="246" t="s">
        <v>439</v>
      </c>
      <c r="L231" s="249" t="s">
        <v>448</v>
      </c>
      <c r="M231" s="250" t="s">
        <v>208</v>
      </c>
      <c r="N231" s="207" t="s">
        <v>128</v>
      </c>
      <c r="O231" s="204">
        <v>23320000</v>
      </c>
    </row>
    <row r="232" spans="1:15" ht="76.5" x14ac:dyDescent="0.2">
      <c r="A232" s="72"/>
      <c r="B232" s="72"/>
      <c r="C232" s="73"/>
      <c r="D232" s="180"/>
      <c r="E232" s="72"/>
      <c r="F232" s="128"/>
      <c r="G232" s="303"/>
      <c r="H232" s="292" t="s">
        <v>421</v>
      </c>
      <c r="I232" s="143">
        <v>11660000</v>
      </c>
      <c r="J232" s="246" t="s">
        <v>421</v>
      </c>
      <c r="K232" s="246" t="s">
        <v>451</v>
      </c>
      <c r="L232" s="249"/>
      <c r="M232" s="252"/>
      <c r="N232" s="208"/>
      <c r="O232" s="204"/>
    </row>
    <row r="233" spans="1:15" ht="89.25" x14ac:dyDescent="0.2">
      <c r="A233" s="72"/>
      <c r="B233" s="72"/>
      <c r="C233" s="73"/>
      <c r="D233" s="180"/>
      <c r="E233" s="72"/>
      <c r="F233" s="128"/>
      <c r="G233" s="303"/>
      <c r="H233" s="253" t="s">
        <v>432</v>
      </c>
      <c r="I233" s="143">
        <v>11660000</v>
      </c>
      <c r="J233" s="246" t="s">
        <v>438</v>
      </c>
      <c r="K233" s="246" t="s">
        <v>439</v>
      </c>
      <c r="L233" s="249" t="s">
        <v>448</v>
      </c>
      <c r="M233" s="250" t="s">
        <v>208</v>
      </c>
      <c r="N233" s="207" t="s">
        <v>128</v>
      </c>
      <c r="O233" s="204">
        <v>23320000</v>
      </c>
    </row>
    <row r="234" spans="1:15" ht="76.5" x14ac:dyDescent="0.2">
      <c r="A234" s="72"/>
      <c r="B234" s="72"/>
      <c r="C234" s="73"/>
      <c r="D234" s="180"/>
      <c r="E234" s="72"/>
      <c r="F234" s="128"/>
      <c r="G234" s="303"/>
      <c r="H234" s="292" t="s">
        <v>421</v>
      </c>
      <c r="I234" s="143">
        <v>11660000</v>
      </c>
      <c r="J234" s="246" t="s">
        <v>421</v>
      </c>
      <c r="K234" s="246" t="s">
        <v>451</v>
      </c>
      <c r="L234" s="249"/>
      <c r="M234" s="252"/>
      <c r="N234" s="208"/>
      <c r="O234" s="204"/>
    </row>
    <row r="235" spans="1:15" ht="89.25" x14ac:dyDescent="0.2">
      <c r="A235" s="72"/>
      <c r="B235" s="72"/>
      <c r="C235" s="73"/>
      <c r="D235" s="180"/>
      <c r="E235" s="72"/>
      <c r="F235" s="128"/>
      <c r="G235" s="303"/>
      <c r="H235" s="253" t="s">
        <v>432</v>
      </c>
      <c r="I235" s="143">
        <v>11660000</v>
      </c>
      <c r="J235" s="246" t="s">
        <v>438</v>
      </c>
      <c r="K235" s="246" t="s">
        <v>439</v>
      </c>
      <c r="L235" s="249" t="s">
        <v>448</v>
      </c>
      <c r="M235" s="250" t="s">
        <v>208</v>
      </c>
      <c r="N235" s="207" t="s">
        <v>128</v>
      </c>
      <c r="O235" s="204">
        <v>23320000</v>
      </c>
    </row>
    <row r="236" spans="1:15" ht="76.5" x14ac:dyDescent="0.2">
      <c r="A236" s="72"/>
      <c r="B236" s="72"/>
      <c r="C236" s="73"/>
      <c r="D236" s="180"/>
      <c r="E236" s="72"/>
      <c r="F236" s="128"/>
      <c r="G236" s="303"/>
      <c r="H236" s="292" t="s">
        <v>421</v>
      </c>
      <c r="I236" s="143">
        <v>11660000</v>
      </c>
      <c r="J236" s="246" t="s">
        <v>421</v>
      </c>
      <c r="K236" s="246" t="s">
        <v>451</v>
      </c>
      <c r="L236" s="249"/>
      <c r="M236" s="252"/>
      <c r="N236" s="208"/>
      <c r="O236" s="204"/>
    </row>
    <row r="237" spans="1:15" ht="89.25" x14ac:dyDescent="0.2">
      <c r="A237" s="72"/>
      <c r="B237" s="72"/>
      <c r="C237" s="73"/>
      <c r="D237" s="180"/>
      <c r="E237" s="72"/>
      <c r="F237" s="128"/>
      <c r="G237" s="303"/>
      <c r="H237" s="253" t="s">
        <v>432</v>
      </c>
      <c r="I237" s="143">
        <v>11660000</v>
      </c>
      <c r="J237" s="246" t="s">
        <v>438</v>
      </c>
      <c r="K237" s="246" t="s">
        <v>439</v>
      </c>
      <c r="L237" s="249" t="s">
        <v>448</v>
      </c>
      <c r="M237" s="250" t="s">
        <v>208</v>
      </c>
      <c r="N237" s="207" t="s">
        <v>128</v>
      </c>
      <c r="O237" s="204">
        <v>23320000</v>
      </c>
    </row>
    <row r="238" spans="1:15" ht="76.5" x14ac:dyDescent="0.2">
      <c r="A238" s="72"/>
      <c r="B238" s="72"/>
      <c r="C238" s="73"/>
      <c r="D238" s="180"/>
      <c r="E238" s="72"/>
      <c r="F238" s="128"/>
      <c r="G238" s="303"/>
      <c r="H238" s="292" t="s">
        <v>421</v>
      </c>
      <c r="I238" s="143">
        <v>11660000</v>
      </c>
      <c r="J238" s="246" t="s">
        <v>421</v>
      </c>
      <c r="K238" s="246" t="s">
        <v>451</v>
      </c>
      <c r="L238" s="249"/>
      <c r="M238" s="252"/>
      <c r="N238" s="208"/>
      <c r="O238" s="204"/>
    </row>
    <row r="239" spans="1:15" ht="89.25" x14ac:dyDescent="0.2">
      <c r="A239" s="72"/>
      <c r="B239" s="72"/>
      <c r="C239" s="73"/>
      <c r="D239" s="180"/>
      <c r="E239" s="72"/>
      <c r="F239" s="128"/>
      <c r="G239" s="303"/>
      <c r="H239" s="253" t="s">
        <v>432</v>
      </c>
      <c r="I239" s="143">
        <v>11660000</v>
      </c>
      <c r="J239" s="246" t="s">
        <v>438</v>
      </c>
      <c r="K239" s="246" t="s">
        <v>439</v>
      </c>
      <c r="L239" s="249" t="s">
        <v>448</v>
      </c>
      <c r="M239" s="250" t="s">
        <v>208</v>
      </c>
      <c r="N239" s="207" t="s">
        <v>128</v>
      </c>
      <c r="O239" s="204">
        <v>23320000</v>
      </c>
    </row>
    <row r="240" spans="1:15" ht="76.5" x14ac:dyDescent="0.2">
      <c r="A240" s="72"/>
      <c r="B240" s="72"/>
      <c r="C240" s="73"/>
      <c r="D240" s="180"/>
      <c r="E240" s="72"/>
      <c r="F240" s="128"/>
      <c r="G240" s="303"/>
      <c r="H240" s="292" t="s">
        <v>421</v>
      </c>
      <c r="I240" s="143">
        <v>11660000</v>
      </c>
      <c r="J240" s="246" t="s">
        <v>421</v>
      </c>
      <c r="K240" s="246" t="s">
        <v>451</v>
      </c>
      <c r="L240" s="249"/>
      <c r="M240" s="252"/>
      <c r="N240" s="208"/>
      <c r="O240" s="204"/>
    </row>
    <row r="241" spans="1:15" ht="38.25" x14ac:dyDescent="0.2">
      <c r="A241" s="72"/>
      <c r="B241" s="72"/>
      <c r="C241" s="73"/>
      <c r="D241" s="180"/>
      <c r="E241" s="72"/>
      <c r="F241" s="128"/>
      <c r="G241" s="303"/>
      <c r="H241" s="292" t="s">
        <v>428</v>
      </c>
      <c r="I241" s="142">
        <v>24750000</v>
      </c>
      <c r="J241" s="246" t="s">
        <v>443</v>
      </c>
      <c r="K241" s="246" t="s">
        <v>444</v>
      </c>
      <c r="L241" s="256" t="s">
        <v>453</v>
      </c>
      <c r="M241" s="250" t="s">
        <v>208</v>
      </c>
      <c r="N241" s="207" t="s">
        <v>128</v>
      </c>
      <c r="O241" s="204">
        <v>74250000</v>
      </c>
    </row>
    <row r="242" spans="1:15" ht="89.25" x14ac:dyDescent="0.2">
      <c r="A242" s="72"/>
      <c r="B242" s="72"/>
      <c r="C242" s="73"/>
      <c r="D242" s="180"/>
      <c r="E242" s="72"/>
      <c r="F242" s="128"/>
      <c r="G242" s="303"/>
      <c r="H242" s="253" t="s">
        <v>432</v>
      </c>
      <c r="I242" s="142">
        <v>24750000</v>
      </c>
      <c r="J242" s="246" t="s">
        <v>438</v>
      </c>
      <c r="K242" s="246" t="s">
        <v>439</v>
      </c>
      <c r="L242" s="256"/>
      <c r="M242" s="257"/>
      <c r="N242" s="211"/>
      <c r="O242" s="204"/>
    </row>
    <row r="243" spans="1:15" ht="89.25" x14ac:dyDescent="0.2">
      <c r="A243" s="72"/>
      <c r="B243" s="72"/>
      <c r="C243" s="73"/>
      <c r="D243" s="180"/>
      <c r="E243" s="72"/>
      <c r="F243" s="128"/>
      <c r="G243" s="303"/>
      <c r="H243" s="292" t="s">
        <v>421</v>
      </c>
      <c r="I243" s="142">
        <v>24750000</v>
      </c>
      <c r="J243" s="246" t="s">
        <v>438</v>
      </c>
      <c r="K243" s="246" t="s">
        <v>439</v>
      </c>
      <c r="L243" s="256"/>
      <c r="M243" s="252"/>
      <c r="N243" s="208"/>
      <c r="O243" s="204"/>
    </row>
    <row r="244" spans="1:15" ht="63.75" x14ac:dyDescent="0.2">
      <c r="A244" s="72"/>
      <c r="B244" s="72"/>
      <c r="C244" s="73"/>
      <c r="D244" s="180"/>
      <c r="E244" s="72"/>
      <c r="F244" s="128"/>
      <c r="G244" s="303"/>
      <c r="H244" s="292" t="s">
        <v>428</v>
      </c>
      <c r="I244" s="145">
        <v>37125000</v>
      </c>
      <c r="J244" s="253" t="s">
        <v>454</v>
      </c>
      <c r="K244" s="253" t="s">
        <v>455</v>
      </c>
      <c r="L244" s="256" t="s">
        <v>456</v>
      </c>
      <c r="M244" s="250" t="s">
        <v>208</v>
      </c>
      <c r="N244" s="207" t="s">
        <v>128</v>
      </c>
      <c r="O244" s="204">
        <v>74250000</v>
      </c>
    </row>
    <row r="245" spans="1:15" ht="89.25" x14ac:dyDescent="0.2">
      <c r="A245" s="72"/>
      <c r="B245" s="72"/>
      <c r="C245" s="73"/>
      <c r="D245" s="180"/>
      <c r="E245" s="72"/>
      <c r="F245" s="128"/>
      <c r="G245" s="303"/>
      <c r="H245" s="292" t="s">
        <v>421</v>
      </c>
      <c r="I245" s="145">
        <v>37125000</v>
      </c>
      <c r="J245" s="246" t="s">
        <v>438</v>
      </c>
      <c r="K245" s="246" t="s">
        <v>439</v>
      </c>
      <c r="L245" s="256"/>
      <c r="M245" s="252"/>
      <c r="N245" s="208"/>
      <c r="O245" s="204"/>
    </row>
    <row r="246" spans="1:15" ht="89.25" x14ac:dyDescent="0.2">
      <c r="A246" s="72"/>
      <c r="B246" s="72"/>
      <c r="C246" s="73"/>
      <c r="D246" s="180"/>
      <c r="E246" s="72"/>
      <c r="F246" s="128"/>
      <c r="G246" s="303"/>
      <c r="H246" s="251" t="s">
        <v>428</v>
      </c>
      <c r="I246" s="143">
        <v>13390000</v>
      </c>
      <c r="J246" s="258" t="s">
        <v>457</v>
      </c>
      <c r="K246" s="258" t="s">
        <v>458</v>
      </c>
      <c r="L246" s="254" t="s">
        <v>459</v>
      </c>
      <c r="M246" s="248" t="s">
        <v>208</v>
      </c>
      <c r="N246" s="75" t="s">
        <v>92</v>
      </c>
      <c r="O246" s="202">
        <v>13390000</v>
      </c>
    </row>
    <row r="247" spans="1:15" ht="89.25" x14ac:dyDescent="0.2">
      <c r="A247" s="72"/>
      <c r="B247" s="72"/>
      <c r="C247" s="73"/>
      <c r="D247" s="180"/>
      <c r="E247" s="72"/>
      <c r="F247" s="128"/>
      <c r="G247" s="303"/>
      <c r="H247" s="251" t="s">
        <v>428</v>
      </c>
      <c r="I247" s="142">
        <v>36050000</v>
      </c>
      <c r="J247" s="258" t="s">
        <v>460</v>
      </c>
      <c r="K247" s="258" t="s">
        <v>458</v>
      </c>
      <c r="L247" s="254" t="s">
        <v>461</v>
      </c>
      <c r="M247" s="248" t="s">
        <v>208</v>
      </c>
      <c r="N247" s="74" t="s">
        <v>92</v>
      </c>
      <c r="O247" s="202">
        <v>36050000</v>
      </c>
    </row>
    <row r="248" spans="1:15" ht="216.75" x14ac:dyDescent="0.2">
      <c r="A248" s="72"/>
      <c r="B248" s="72"/>
      <c r="C248" s="73"/>
      <c r="D248" s="180"/>
      <c r="E248" s="72"/>
      <c r="F248" s="128"/>
      <c r="G248" s="303"/>
      <c r="H248" s="253" t="s">
        <v>432</v>
      </c>
      <c r="I248" s="143">
        <v>392870000</v>
      </c>
      <c r="J248" s="253" t="s">
        <v>462</v>
      </c>
      <c r="K248" s="259" t="s">
        <v>463</v>
      </c>
      <c r="L248" s="247" t="s">
        <v>464</v>
      </c>
      <c r="M248" s="248" t="s">
        <v>208</v>
      </c>
      <c r="N248" s="74" t="s">
        <v>93</v>
      </c>
      <c r="O248" s="202">
        <v>392870000</v>
      </c>
    </row>
    <row r="249" spans="1:15" ht="178.5" x14ac:dyDescent="0.2">
      <c r="A249" s="72"/>
      <c r="B249" s="72"/>
      <c r="C249" s="73"/>
      <c r="D249" s="180"/>
      <c r="E249" s="72"/>
      <c r="F249" s="128"/>
      <c r="G249" s="303"/>
      <c r="H249" s="253" t="s">
        <v>432</v>
      </c>
      <c r="I249" s="142">
        <v>43200000</v>
      </c>
      <c r="J249" s="246" t="s">
        <v>465</v>
      </c>
      <c r="K249" s="246" t="s">
        <v>466</v>
      </c>
      <c r="L249" s="247" t="s">
        <v>467</v>
      </c>
      <c r="M249" s="248" t="s">
        <v>208</v>
      </c>
      <c r="N249" s="74" t="s">
        <v>128</v>
      </c>
      <c r="O249" s="202">
        <v>43200000</v>
      </c>
    </row>
    <row r="250" spans="1:15" ht="140.25" x14ac:dyDescent="0.2">
      <c r="A250" s="72"/>
      <c r="B250" s="72"/>
      <c r="C250" s="73"/>
      <c r="D250" s="181"/>
      <c r="E250" s="72"/>
      <c r="F250" s="128"/>
      <c r="G250" s="303"/>
      <c r="H250" s="253" t="s">
        <v>432</v>
      </c>
      <c r="I250" s="169">
        <v>87450000</v>
      </c>
      <c r="J250" s="258" t="s">
        <v>468</v>
      </c>
      <c r="K250" s="258" t="s">
        <v>469</v>
      </c>
      <c r="L250" s="247" t="s">
        <v>470</v>
      </c>
      <c r="M250" s="248" t="s">
        <v>208</v>
      </c>
      <c r="N250" s="74" t="s">
        <v>128</v>
      </c>
      <c r="O250" s="202">
        <v>87450000</v>
      </c>
    </row>
    <row r="251" spans="1:15" ht="191.25" x14ac:dyDescent="0.2">
      <c r="A251" s="76" t="s">
        <v>471</v>
      </c>
      <c r="B251" s="76" t="s">
        <v>472</v>
      </c>
      <c r="C251" s="76" t="s">
        <v>473</v>
      </c>
      <c r="D251" s="77">
        <v>900000000</v>
      </c>
      <c r="E251" s="101" t="s">
        <v>474</v>
      </c>
      <c r="F251" s="77">
        <v>900000000</v>
      </c>
      <c r="G251" s="304" t="s">
        <v>475</v>
      </c>
      <c r="H251" s="260" t="s">
        <v>476</v>
      </c>
      <c r="I251" s="146">
        <v>175900000</v>
      </c>
      <c r="J251" s="260" t="s">
        <v>477</v>
      </c>
      <c r="K251" s="260" t="s">
        <v>478</v>
      </c>
      <c r="L251" s="261" t="s">
        <v>479</v>
      </c>
      <c r="M251" s="262" t="s">
        <v>208</v>
      </c>
      <c r="N251" s="78" t="s">
        <v>93</v>
      </c>
      <c r="O251" s="148">
        <v>42000000</v>
      </c>
    </row>
    <row r="252" spans="1:15" ht="178.5" x14ac:dyDescent="0.2">
      <c r="A252" s="76"/>
      <c r="B252" s="76"/>
      <c r="C252" s="76"/>
      <c r="D252" s="77"/>
      <c r="E252" s="101"/>
      <c r="F252" s="77"/>
      <c r="G252" s="304"/>
      <c r="H252" s="260"/>
      <c r="I252" s="146"/>
      <c r="J252" s="260"/>
      <c r="K252" s="260"/>
      <c r="L252" s="261" t="s">
        <v>481</v>
      </c>
      <c r="M252" s="262" t="s">
        <v>208</v>
      </c>
      <c r="N252" s="78" t="s">
        <v>93</v>
      </c>
      <c r="O252" s="148">
        <v>33900000</v>
      </c>
    </row>
    <row r="253" spans="1:15" ht="204" x14ac:dyDescent="0.2">
      <c r="A253" s="76"/>
      <c r="B253" s="76"/>
      <c r="C253" s="76"/>
      <c r="D253" s="77"/>
      <c r="E253" s="101"/>
      <c r="F253" s="77"/>
      <c r="G253" s="304"/>
      <c r="H253" s="260"/>
      <c r="I253" s="146"/>
      <c r="J253" s="260"/>
      <c r="K253" s="260"/>
      <c r="L253" s="261" t="s">
        <v>482</v>
      </c>
      <c r="M253" s="262" t="s">
        <v>208</v>
      </c>
      <c r="N253" s="78" t="s">
        <v>202</v>
      </c>
      <c r="O253" s="148">
        <v>100000000</v>
      </c>
    </row>
    <row r="254" spans="1:15" ht="357" customHeight="1" x14ac:dyDescent="0.2">
      <c r="A254" s="76"/>
      <c r="B254" s="76"/>
      <c r="C254" s="76"/>
      <c r="D254" s="77"/>
      <c r="E254" s="101"/>
      <c r="F254" s="77"/>
      <c r="G254" s="304"/>
      <c r="H254" s="260" t="s">
        <v>483</v>
      </c>
      <c r="I254" s="146">
        <v>247720000</v>
      </c>
      <c r="J254" s="260" t="s">
        <v>484</v>
      </c>
      <c r="K254" s="263" t="s">
        <v>485</v>
      </c>
      <c r="L254" s="261" t="s">
        <v>486</v>
      </c>
      <c r="M254" s="264" t="s">
        <v>480</v>
      </c>
      <c r="N254" s="78" t="s">
        <v>93</v>
      </c>
      <c r="O254" s="148">
        <v>25260000</v>
      </c>
    </row>
    <row r="255" spans="1:15" ht="102" x14ac:dyDescent="0.2">
      <c r="A255" s="76"/>
      <c r="B255" s="76"/>
      <c r="C255" s="76"/>
      <c r="D255" s="77"/>
      <c r="E255" s="101"/>
      <c r="F255" s="77"/>
      <c r="G255" s="304"/>
      <c r="H255" s="260"/>
      <c r="I255" s="146"/>
      <c r="J255" s="260"/>
      <c r="K255" s="263"/>
      <c r="L255" s="261" t="s">
        <v>487</v>
      </c>
      <c r="M255" s="264" t="s">
        <v>480</v>
      </c>
      <c r="N255" s="78" t="s">
        <v>93</v>
      </c>
      <c r="O255" s="148">
        <v>33900000</v>
      </c>
    </row>
    <row r="256" spans="1:15" ht="102" x14ac:dyDescent="0.2">
      <c r="A256" s="76"/>
      <c r="B256" s="76"/>
      <c r="C256" s="76"/>
      <c r="D256" s="77"/>
      <c r="E256" s="101"/>
      <c r="F256" s="77"/>
      <c r="G256" s="304"/>
      <c r="H256" s="260"/>
      <c r="I256" s="146"/>
      <c r="J256" s="260"/>
      <c r="K256" s="263"/>
      <c r="L256" s="261" t="s">
        <v>488</v>
      </c>
      <c r="M256" s="264" t="s">
        <v>480</v>
      </c>
      <c r="N256" s="78" t="s">
        <v>93</v>
      </c>
      <c r="O256" s="148">
        <v>29400000</v>
      </c>
    </row>
    <row r="257" spans="1:15" ht="191.25" x14ac:dyDescent="0.2">
      <c r="A257" s="76"/>
      <c r="B257" s="76"/>
      <c r="C257" s="76"/>
      <c r="D257" s="77"/>
      <c r="E257" s="101"/>
      <c r="F257" s="77"/>
      <c r="G257" s="304"/>
      <c r="H257" s="260"/>
      <c r="I257" s="146"/>
      <c r="J257" s="260"/>
      <c r="K257" s="263"/>
      <c r="L257" s="261" t="s">
        <v>489</v>
      </c>
      <c r="M257" s="264" t="s">
        <v>480</v>
      </c>
      <c r="N257" s="78" t="s">
        <v>93</v>
      </c>
      <c r="O257" s="148">
        <v>25260000</v>
      </c>
    </row>
    <row r="258" spans="1:15" ht="76.5" x14ac:dyDescent="0.2">
      <c r="A258" s="76"/>
      <c r="B258" s="76"/>
      <c r="C258" s="76"/>
      <c r="D258" s="77"/>
      <c r="E258" s="101"/>
      <c r="F258" s="77"/>
      <c r="G258" s="304"/>
      <c r="H258" s="260"/>
      <c r="I258" s="146"/>
      <c r="J258" s="260"/>
      <c r="K258" s="263"/>
      <c r="L258" s="261" t="s">
        <v>490</v>
      </c>
      <c r="M258" s="264" t="s">
        <v>480</v>
      </c>
      <c r="N258" s="78" t="s">
        <v>202</v>
      </c>
      <c r="O258" s="148">
        <v>133900000</v>
      </c>
    </row>
    <row r="259" spans="1:15" ht="153" x14ac:dyDescent="0.2">
      <c r="A259" s="76"/>
      <c r="B259" s="76"/>
      <c r="C259" s="76"/>
      <c r="D259" s="77"/>
      <c r="E259" s="101"/>
      <c r="F259" s="77"/>
      <c r="G259" s="304"/>
      <c r="H259" s="260" t="s">
        <v>491</v>
      </c>
      <c r="I259" s="146">
        <v>222460000</v>
      </c>
      <c r="J259" s="260" t="s">
        <v>492</v>
      </c>
      <c r="K259" s="260" t="s">
        <v>493</v>
      </c>
      <c r="L259" s="261" t="s">
        <v>494</v>
      </c>
      <c r="M259" s="264" t="s">
        <v>480</v>
      </c>
      <c r="N259" s="78" t="s">
        <v>93</v>
      </c>
      <c r="O259" s="148">
        <v>33900000</v>
      </c>
    </row>
    <row r="260" spans="1:15" ht="191.25" x14ac:dyDescent="0.2">
      <c r="A260" s="76"/>
      <c r="B260" s="76"/>
      <c r="C260" s="76"/>
      <c r="D260" s="77"/>
      <c r="E260" s="101"/>
      <c r="F260" s="77"/>
      <c r="G260" s="304"/>
      <c r="H260" s="260"/>
      <c r="I260" s="146"/>
      <c r="J260" s="260"/>
      <c r="K260" s="260"/>
      <c r="L260" s="261" t="s">
        <v>495</v>
      </c>
      <c r="M260" s="264" t="s">
        <v>480</v>
      </c>
      <c r="N260" s="78" t="s">
        <v>202</v>
      </c>
      <c r="O260" s="148">
        <v>125260000</v>
      </c>
    </row>
    <row r="261" spans="1:15" ht="242.25" x14ac:dyDescent="0.2">
      <c r="A261" s="76"/>
      <c r="B261" s="76"/>
      <c r="C261" s="76"/>
      <c r="D261" s="77"/>
      <c r="E261" s="101"/>
      <c r="F261" s="77"/>
      <c r="G261" s="304"/>
      <c r="H261" s="260"/>
      <c r="I261" s="146"/>
      <c r="J261" s="260"/>
      <c r="K261" s="260"/>
      <c r="L261" s="261" t="s">
        <v>496</v>
      </c>
      <c r="M261" s="264" t="s">
        <v>480</v>
      </c>
      <c r="N261" s="78" t="s">
        <v>93</v>
      </c>
      <c r="O261" s="148">
        <v>29400000</v>
      </c>
    </row>
    <row r="262" spans="1:15" ht="191.25" x14ac:dyDescent="0.2">
      <c r="A262" s="76"/>
      <c r="B262" s="76"/>
      <c r="C262" s="76"/>
      <c r="D262" s="77"/>
      <c r="E262" s="101"/>
      <c r="F262" s="77"/>
      <c r="G262" s="304"/>
      <c r="H262" s="260"/>
      <c r="I262" s="146"/>
      <c r="J262" s="260"/>
      <c r="K262" s="260"/>
      <c r="L262" s="261" t="s">
        <v>497</v>
      </c>
      <c r="M262" s="264" t="s">
        <v>480</v>
      </c>
      <c r="N262" s="78" t="s">
        <v>93</v>
      </c>
      <c r="O262" s="148">
        <v>33900000</v>
      </c>
    </row>
    <row r="263" spans="1:15" ht="12.75" customHeight="1" x14ac:dyDescent="0.2">
      <c r="A263" s="76"/>
      <c r="B263" s="76"/>
      <c r="C263" s="76"/>
      <c r="D263" s="77"/>
      <c r="E263" s="101"/>
      <c r="F263" s="77"/>
      <c r="G263" s="304"/>
      <c r="H263" s="260" t="s">
        <v>498</v>
      </c>
      <c r="I263" s="146">
        <v>206520000</v>
      </c>
      <c r="J263" s="260" t="s">
        <v>499</v>
      </c>
      <c r="K263" s="260" t="s">
        <v>500</v>
      </c>
      <c r="L263" s="261" t="s">
        <v>501</v>
      </c>
      <c r="M263" s="264" t="s">
        <v>480</v>
      </c>
      <c r="N263" s="78" t="s">
        <v>93</v>
      </c>
      <c r="O263" s="148">
        <v>42000000</v>
      </c>
    </row>
    <row r="264" spans="1:15" ht="140.25" x14ac:dyDescent="0.2">
      <c r="A264" s="76"/>
      <c r="B264" s="76"/>
      <c r="C264" s="76"/>
      <c r="D264" s="77"/>
      <c r="E264" s="101"/>
      <c r="F264" s="77"/>
      <c r="G264" s="304"/>
      <c r="H264" s="260"/>
      <c r="I264" s="146"/>
      <c r="J264" s="260"/>
      <c r="K264" s="260"/>
      <c r="L264" s="261" t="s">
        <v>501</v>
      </c>
      <c r="M264" s="264" t="s">
        <v>480</v>
      </c>
      <c r="N264" s="78" t="s">
        <v>93</v>
      </c>
      <c r="O264" s="148">
        <v>42000000</v>
      </c>
    </row>
    <row r="265" spans="1:15" ht="153" x14ac:dyDescent="0.2">
      <c r="A265" s="76"/>
      <c r="B265" s="76"/>
      <c r="C265" s="76"/>
      <c r="D265" s="77"/>
      <c r="E265" s="101"/>
      <c r="F265" s="77"/>
      <c r="G265" s="304"/>
      <c r="H265" s="260"/>
      <c r="I265" s="146"/>
      <c r="J265" s="260"/>
      <c r="K265" s="260"/>
      <c r="L265" s="261" t="s">
        <v>502</v>
      </c>
      <c r="M265" s="264" t="s">
        <v>480</v>
      </c>
      <c r="N265" s="78" t="s">
        <v>93</v>
      </c>
      <c r="O265" s="148">
        <v>42000000</v>
      </c>
    </row>
    <row r="266" spans="1:15" ht="140.25" x14ac:dyDescent="0.2">
      <c r="A266" s="76"/>
      <c r="B266" s="76"/>
      <c r="C266" s="76"/>
      <c r="D266" s="77"/>
      <c r="E266" s="101"/>
      <c r="F266" s="77"/>
      <c r="G266" s="304"/>
      <c r="H266" s="260"/>
      <c r="I266" s="146"/>
      <c r="J266" s="260"/>
      <c r="K266" s="260"/>
      <c r="L266" s="261" t="s">
        <v>503</v>
      </c>
      <c r="M266" s="264" t="s">
        <v>480</v>
      </c>
      <c r="N266" s="78" t="s">
        <v>93</v>
      </c>
      <c r="O266" s="148">
        <v>42000000</v>
      </c>
    </row>
    <row r="267" spans="1:15" ht="229.5" x14ac:dyDescent="0.2">
      <c r="A267" s="76"/>
      <c r="B267" s="76"/>
      <c r="C267" s="76"/>
      <c r="D267" s="77"/>
      <c r="E267" s="101"/>
      <c r="F267" s="77"/>
      <c r="G267" s="304"/>
      <c r="H267" s="260"/>
      <c r="I267" s="146"/>
      <c r="J267" s="260"/>
      <c r="K267" s="260"/>
      <c r="L267" s="261" t="s">
        <v>504</v>
      </c>
      <c r="M267" s="264" t="s">
        <v>480</v>
      </c>
      <c r="N267" s="78" t="s">
        <v>93</v>
      </c>
      <c r="O267" s="148">
        <v>33900000</v>
      </c>
    </row>
    <row r="268" spans="1:15" ht="127.5" x14ac:dyDescent="0.2">
      <c r="A268" s="76"/>
      <c r="B268" s="76"/>
      <c r="C268" s="76"/>
      <c r="D268" s="77"/>
      <c r="E268" s="101"/>
      <c r="F268" s="77"/>
      <c r="G268" s="304"/>
      <c r="H268" s="260"/>
      <c r="I268" s="146"/>
      <c r="J268" s="260"/>
      <c r="K268" s="260"/>
      <c r="L268" s="261" t="s">
        <v>505</v>
      </c>
      <c r="M268" s="264" t="s">
        <v>480</v>
      </c>
      <c r="N268" s="78" t="s">
        <v>202</v>
      </c>
      <c r="O268" s="148">
        <v>4620000</v>
      </c>
    </row>
    <row r="269" spans="1:15" ht="178.5" customHeight="1" x14ac:dyDescent="0.2">
      <c r="A269" s="76"/>
      <c r="B269" s="76"/>
      <c r="C269" s="76"/>
      <c r="D269" s="77"/>
      <c r="E269" s="101"/>
      <c r="F269" s="77"/>
      <c r="G269" s="304"/>
      <c r="H269" s="260" t="s">
        <v>506</v>
      </c>
      <c r="I269" s="146">
        <v>47400000</v>
      </c>
      <c r="J269" s="260" t="s">
        <v>507</v>
      </c>
      <c r="K269" s="260" t="s">
        <v>508</v>
      </c>
      <c r="L269" s="261" t="s">
        <v>509</v>
      </c>
      <c r="M269" s="264" t="s">
        <v>480</v>
      </c>
      <c r="N269" s="78" t="s">
        <v>93</v>
      </c>
      <c r="O269" s="148">
        <v>17400000</v>
      </c>
    </row>
    <row r="270" spans="1:15" ht="165.75" x14ac:dyDescent="0.2">
      <c r="A270" s="76"/>
      <c r="B270" s="76"/>
      <c r="C270" s="76"/>
      <c r="D270" s="77"/>
      <c r="E270" s="101"/>
      <c r="F270" s="77"/>
      <c r="G270" s="304"/>
      <c r="H270" s="260"/>
      <c r="I270" s="146"/>
      <c r="J270" s="260"/>
      <c r="K270" s="260"/>
      <c r="L270" s="261" t="s">
        <v>510</v>
      </c>
      <c r="M270" s="264" t="s">
        <v>480</v>
      </c>
      <c r="N270" s="78" t="s">
        <v>202</v>
      </c>
      <c r="O270" s="148">
        <v>30000000</v>
      </c>
    </row>
    <row r="271" spans="1:15" ht="76.5" x14ac:dyDescent="0.2">
      <c r="A271" s="108" t="s">
        <v>556</v>
      </c>
      <c r="B271" s="108" t="s">
        <v>557</v>
      </c>
      <c r="C271" s="109" t="s">
        <v>558</v>
      </c>
      <c r="D271" s="131">
        <f>+F274+F271</f>
        <v>13490554000</v>
      </c>
      <c r="E271" s="108" t="s">
        <v>559</v>
      </c>
      <c r="F271" s="129">
        <f>SUM(I271)</f>
        <v>1350000000</v>
      </c>
      <c r="G271" s="280" t="s">
        <v>560</v>
      </c>
      <c r="H271" s="279" t="s">
        <v>615</v>
      </c>
      <c r="I271" s="182">
        <v>1350000000</v>
      </c>
      <c r="J271" s="279" t="s">
        <v>561</v>
      </c>
      <c r="K271" s="184" t="s">
        <v>562</v>
      </c>
      <c r="L271" s="184" t="s">
        <v>563</v>
      </c>
      <c r="M271" s="265" t="s">
        <v>564</v>
      </c>
      <c r="N271" s="110" t="s">
        <v>128</v>
      </c>
      <c r="O271" s="149">
        <v>573800000</v>
      </c>
    </row>
    <row r="272" spans="1:15" ht="63.75" x14ac:dyDescent="0.2">
      <c r="A272" s="111"/>
      <c r="B272" s="111"/>
      <c r="C272" s="109"/>
      <c r="D272" s="131"/>
      <c r="E272" s="111"/>
      <c r="F272" s="130"/>
      <c r="G272" s="305"/>
      <c r="H272" s="279"/>
      <c r="I272" s="183"/>
      <c r="J272" s="279"/>
      <c r="K272" s="184" t="s">
        <v>565</v>
      </c>
      <c r="L272" s="184" t="s">
        <v>566</v>
      </c>
      <c r="M272" s="265" t="s">
        <v>108</v>
      </c>
      <c r="N272" s="110" t="s">
        <v>114</v>
      </c>
      <c r="O272" s="149">
        <v>600000000</v>
      </c>
    </row>
    <row r="273" spans="1:15" ht="63.75" x14ac:dyDescent="0.2">
      <c r="A273" s="111"/>
      <c r="B273" s="111"/>
      <c r="C273" s="109"/>
      <c r="D273" s="131"/>
      <c r="E273" s="111"/>
      <c r="F273" s="130"/>
      <c r="G273" s="305"/>
      <c r="H273" s="279"/>
      <c r="I273" s="183"/>
      <c r="J273" s="279"/>
      <c r="K273" s="184" t="s">
        <v>567</v>
      </c>
      <c r="L273" s="184" t="s">
        <v>568</v>
      </c>
      <c r="M273" s="184" t="s">
        <v>569</v>
      </c>
      <c r="N273" s="110" t="s">
        <v>130</v>
      </c>
      <c r="O273" s="149">
        <v>176200000</v>
      </c>
    </row>
    <row r="274" spans="1:15" ht="76.5" x14ac:dyDescent="0.2">
      <c r="A274" s="111"/>
      <c r="B274" s="111"/>
      <c r="C274" s="109"/>
      <c r="D274" s="131"/>
      <c r="E274" s="109" t="s">
        <v>570</v>
      </c>
      <c r="F274" s="131">
        <f>SUM(I274:I281)</f>
        <v>12140554000</v>
      </c>
      <c r="G274" s="280" t="s">
        <v>571</v>
      </c>
      <c r="H274" s="279" t="s">
        <v>616</v>
      </c>
      <c r="I274" s="182">
        <v>1000000000</v>
      </c>
      <c r="J274" s="280" t="s">
        <v>572</v>
      </c>
      <c r="K274" s="184" t="s">
        <v>573</v>
      </c>
      <c r="L274" s="184" t="s">
        <v>574</v>
      </c>
      <c r="M274" s="184" t="s">
        <v>564</v>
      </c>
      <c r="N274" s="110" t="s">
        <v>128</v>
      </c>
      <c r="O274" s="185">
        <v>533500000</v>
      </c>
    </row>
    <row r="275" spans="1:15" ht="127.5" x14ac:dyDescent="0.2">
      <c r="A275" s="111"/>
      <c r="B275" s="111"/>
      <c r="C275" s="109"/>
      <c r="D275" s="131"/>
      <c r="E275" s="109"/>
      <c r="F275" s="131"/>
      <c r="G275" s="305"/>
      <c r="H275" s="279"/>
      <c r="I275" s="183"/>
      <c r="J275" s="281"/>
      <c r="K275" s="184" t="s">
        <v>575</v>
      </c>
      <c r="L275" s="184" t="s">
        <v>576</v>
      </c>
      <c r="M275" s="184" t="s">
        <v>577</v>
      </c>
      <c r="N275" s="110" t="s">
        <v>114</v>
      </c>
      <c r="O275" s="185">
        <v>466500000</v>
      </c>
    </row>
    <row r="276" spans="1:15" ht="76.5" x14ac:dyDescent="0.2">
      <c r="A276" s="111"/>
      <c r="B276" s="111"/>
      <c r="C276" s="109"/>
      <c r="D276" s="131"/>
      <c r="E276" s="109"/>
      <c r="F276" s="131"/>
      <c r="G276" s="305"/>
      <c r="H276" s="279" t="s">
        <v>617</v>
      </c>
      <c r="I276" s="182">
        <v>10800000000</v>
      </c>
      <c r="J276" s="280" t="s">
        <v>578</v>
      </c>
      <c r="K276" s="184" t="s">
        <v>579</v>
      </c>
      <c r="L276" s="184" t="s">
        <v>580</v>
      </c>
      <c r="M276" s="184" t="s">
        <v>564</v>
      </c>
      <c r="N276" s="110" t="s">
        <v>128</v>
      </c>
      <c r="O276" s="185">
        <v>232000000</v>
      </c>
    </row>
    <row r="277" spans="1:15" ht="127.5" x14ac:dyDescent="0.2">
      <c r="A277" s="111"/>
      <c r="B277" s="111"/>
      <c r="C277" s="109"/>
      <c r="D277" s="131"/>
      <c r="E277" s="109"/>
      <c r="F277" s="131"/>
      <c r="G277" s="305"/>
      <c r="H277" s="279"/>
      <c r="I277" s="183"/>
      <c r="J277" s="281"/>
      <c r="K277" s="184" t="s">
        <v>581</v>
      </c>
      <c r="L277" s="184" t="s">
        <v>576</v>
      </c>
      <c r="M277" s="184" t="s">
        <v>577</v>
      </c>
      <c r="N277" s="110" t="s">
        <v>114</v>
      </c>
      <c r="O277" s="185">
        <v>568000000</v>
      </c>
    </row>
    <row r="278" spans="1:15" x14ac:dyDescent="0.2">
      <c r="A278" s="111"/>
      <c r="B278" s="111"/>
      <c r="C278" s="109"/>
      <c r="D278" s="131"/>
      <c r="E278" s="109"/>
      <c r="F278" s="131"/>
      <c r="G278" s="305"/>
      <c r="H278" s="279"/>
      <c r="I278" s="183"/>
      <c r="J278" s="281"/>
      <c r="K278" s="184" t="s">
        <v>582</v>
      </c>
      <c r="L278" s="184" t="s">
        <v>582</v>
      </c>
      <c r="M278" s="184" t="s">
        <v>582</v>
      </c>
      <c r="N278" s="110" t="s">
        <v>582</v>
      </c>
      <c r="O278" s="185">
        <v>10000000000</v>
      </c>
    </row>
    <row r="279" spans="1:15" ht="102" x14ac:dyDescent="0.2">
      <c r="A279" s="111"/>
      <c r="B279" s="111"/>
      <c r="C279" s="109"/>
      <c r="D279" s="131"/>
      <c r="E279" s="109"/>
      <c r="F279" s="131"/>
      <c r="G279" s="305"/>
      <c r="H279" s="184" t="s">
        <v>618</v>
      </c>
      <c r="I279" s="186">
        <v>80000000</v>
      </c>
      <c r="J279" s="282" t="s">
        <v>583</v>
      </c>
      <c r="K279" s="184" t="s">
        <v>584</v>
      </c>
      <c r="L279" s="184" t="s">
        <v>585</v>
      </c>
      <c r="M279" s="265" t="s">
        <v>564</v>
      </c>
      <c r="N279" s="110" t="s">
        <v>128</v>
      </c>
      <c r="O279" s="185">
        <v>80000000</v>
      </c>
    </row>
    <row r="280" spans="1:15" ht="76.5" x14ac:dyDescent="0.2">
      <c r="A280" s="111"/>
      <c r="B280" s="111"/>
      <c r="C280" s="109"/>
      <c r="D280" s="131"/>
      <c r="E280" s="109"/>
      <c r="F280" s="131"/>
      <c r="G280" s="305"/>
      <c r="H280" s="280" t="s">
        <v>619</v>
      </c>
      <c r="I280" s="182">
        <v>260554000</v>
      </c>
      <c r="J280" s="280" t="s">
        <v>586</v>
      </c>
      <c r="K280" s="184" t="s">
        <v>587</v>
      </c>
      <c r="L280" s="184" t="s">
        <v>588</v>
      </c>
      <c r="M280" s="184" t="s">
        <v>564</v>
      </c>
      <c r="N280" s="110" t="s">
        <v>128</v>
      </c>
      <c r="O280" s="149">
        <v>133000000</v>
      </c>
    </row>
    <row r="281" spans="1:15" ht="76.5" x14ac:dyDescent="0.2">
      <c r="A281" s="112"/>
      <c r="B281" s="112"/>
      <c r="C281" s="109"/>
      <c r="D281" s="131"/>
      <c r="E281" s="109"/>
      <c r="F281" s="131"/>
      <c r="G281" s="306"/>
      <c r="H281" s="283"/>
      <c r="I281" s="187"/>
      <c r="J281" s="283"/>
      <c r="K281" s="184" t="s">
        <v>589</v>
      </c>
      <c r="L281" s="184" t="s">
        <v>590</v>
      </c>
      <c r="M281" s="184" t="s">
        <v>216</v>
      </c>
      <c r="N281" s="110" t="s">
        <v>109</v>
      </c>
      <c r="O281" s="149">
        <v>127554000</v>
      </c>
    </row>
    <row r="282" spans="1:15" ht="127.5" x14ac:dyDescent="0.2">
      <c r="A282" s="113" t="s">
        <v>591</v>
      </c>
      <c r="B282" s="114" t="s">
        <v>592</v>
      </c>
      <c r="C282" s="105" t="s">
        <v>593</v>
      </c>
      <c r="D282" s="176">
        <v>1617766000</v>
      </c>
      <c r="E282" s="105" t="s">
        <v>594</v>
      </c>
      <c r="F282" s="132">
        <v>1617766000</v>
      </c>
      <c r="G282" s="307" t="s">
        <v>595</v>
      </c>
      <c r="H282" s="293" t="s">
        <v>596</v>
      </c>
      <c r="I282" s="132">
        <v>1121151000</v>
      </c>
      <c r="J282" s="284" t="s">
        <v>597</v>
      </c>
      <c r="K282" s="266" t="s">
        <v>598</v>
      </c>
      <c r="L282" s="266" t="s">
        <v>576</v>
      </c>
      <c r="M282" s="266" t="s">
        <v>577</v>
      </c>
      <c r="N282" s="115" t="s">
        <v>599</v>
      </c>
      <c r="O282" s="206">
        <v>401101000</v>
      </c>
    </row>
    <row r="283" spans="1:15" ht="102" x14ac:dyDescent="0.2">
      <c r="A283" s="116"/>
      <c r="B283" s="117"/>
      <c r="C283" s="106"/>
      <c r="D283" s="177"/>
      <c r="E283" s="106"/>
      <c r="F283" s="133"/>
      <c r="G283" s="308"/>
      <c r="H283" s="294"/>
      <c r="I283" s="133"/>
      <c r="J283" s="266" t="s">
        <v>600</v>
      </c>
      <c r="K283" s="266" t="s">
        <v>601</v>
      </c>
      <c r="L283" s="266" t="s">
        <v>602</v>
      </c>
      <c r="M283" s="266" t="s">
        <v>603</v>
      </c>
      <c r="N283" s="115" t="s">
        <v>604</v>
      </c>
      <c r="O283" s="206">
        <v>720050000</v>
      </c>
    </row>
    <row r="284" spans="1:15" x14ac:dyDescent="0.2">
      <c r="A284" s="116"/>
      <c r="B284" s="117"/>
      <c r="C284" s="106"/>
      <c r="D284" s="177"/>
      <c r="E284" s="106"/>
      <c r="F284" s="133"/>
      <c r="G284" s="308"/>
      <c r="H284" s="293" t="s">
        <v>605</v>
      </c>
      <c r="I284" s="132">
        <v>496615000</v>
      </c>
      <c r="J284" s="266" t="s">
        <v>606</v>
      </c>
      <c r="K284" s="266"/>
      <c r="L284" s="267"/>
      <c r="M284" s="266"/>
      <c r="N284" s="115"/>
      <c r="O284" s="206">
        <v>32744992</v>
      </c>
    </row>
    <row r="285" spans="1:15" ht="102" x14ac:dyDescent="0.2">
      <c r="A285" s="116"/>
      <c r="B285" s="117"/>
      <c r="C285" s="106"/>
      <c r="D285" s="177"/>
      <c r="E285" s="106"/>
      <c r="F285" s="133"/>
      <c r="G285" s="308"/>
      <c r="H285" s="294"/>
      <c r="I285" s="133"/>
      <c r="J285" s="266" t="s">
        <v>607</v>
      </c>
      <c r="K285" s="266" t="s">
        <v>601</v>
      </c>
      <c r="L285" s="266" t="s">
        <v>602</v>
      </c>
      <c r="M285" s="266" t="s">
        <v>603</v>
      </c>
      <c r="N285" s="115" t="s">
        <v>604</v>
      </c>
      <c r="O285" s="206">
        <v>242615000</v>
      </c>
    </row>
    <row r="286" spans="1:15" ht="76.5" x14ac:dyDescent="0.2">
      <c r="A286" s="118"/>
      <c r="B286" s="119"/>
      <c r="C286" s="107"/>
      <c r="D286" s="178"/>
      <c r="E286" s="107"/>
      <c r="F286" s="134"/>
      <c r="G286" s="309"/>
      <c r="H286" s="295"/>
      <c r="I286" s="134"/>
      <c r="J286" s="266" t="s">
        <v>608</v>
      </c>
      <c r="K286" s="266" t="s">
        <v>609</v>
      </c>
      <c r="L286" s="266" t="s">
        <v>610</v>
      </c>
      <c r="M286" s="266" t="s">
        <v>611</v>
      </c>
      <c r="N286" s="115" t="s">
        <v>612</v>
      </c>
      <c r="O286" s="206">
        <v>221255008</v>
      </c>
    </row>
    <row r="287" spans="1:15" ht="15" x14ac:dyDescent="0.25">
      <c r="D287" s="12">
        <f>SUM(D11:D286)</f>
        <v>239653000000</v>
      </c>
      <c r="F287" s="212">
        <f>SUM(F11:F286)</f>
        <v>239653000000</v>
      </c>
      <c r="I287" s="212">
        <f>SUM(I11:I286)</f>
        <v>239653000000</v>
      </c>
      <c r="O287" s="212">
        <f>SUM(O11:O286)</f>
        <v>239653000000</v>
      </c>
    </row>
  </sheetData>
  <mergeCells count="348">
    <mergeCell ref="N219:N220"/>
    <mergeCell ref="M221:M222"/>
    <mergeCell ref="N221:N222"/>
    <mergeCell ref="N224:N225"/>
    <mergeCell ref="M224:M225"/>
    <mergeCell ref="M227:M228"/>
    <mergeCell ref="N227:N228"/>
    <mergeCell ref="M229:M230"/>
    <mergeCell ref="N229:N230"/>
    <mergeCell ref="A282:A286"/>
    <mergeCell ref="B282:B286"/>
    <mergeCell ref="C282:C286"/>
    <mergeCell ref="D282:D286"/>
    <mergeCell ref="E282:E286"/>
    <mergeCell ref="F282:F286"/>
    <mergeCell ref="G282:G286"/>
    <mergeCell ref="H282:H283"/>
    <mergeCell ref="I282:I283"/>
    <mergeCell ref="H284:H286"/>
    <mergeCell ref="I284:I286"/>
    <mergeCell ref="I271:I273"/>
    <mergeCell ref="J271:J273"/>
    <mergeCell ref="E274:E281"/>
    <mergeCell ref="F274:F281"/>
    <mergeCell ref="G274:G281"/>
    <mergeCell ref="H274:H275"/>
    <mergeCell ref="I274:I275"/>
    <mergeCell ref="J274:J275"/>
    <mergeCell ref="H276:H278"/>
    <mergeCell ref="I276:I278"/>
    <mergeCell ref="J276:J278"/>
    <mergeCell ref="H280:H281"/>
    <mergeCell ref="I280:I281"/>
    <mergeCell ref="J280:J281"/>
    <mergeCell ref="G93:G94"/>
    <mergeCell ref="A271:A281"/>
    <mergeCell ref="B271:B281"/>
    <mergeCell ref="C271:C281"/>
    <mergeCell ref="D271:D281"/>
    <mergeCell ref="E271:E273"/>
    <mergeCell ref="F271:F273"/>
    <mergeCell ref="G271:G273"/>
    <mergeCell ref="H271:H273"/>
    <mergeCell ref="C251:C270"/>
    <mergeCell ref="E251:E270"/>
    <mergeCell ref="A251:A270"/>
    <mergeCell ref="B251:B270"/>
    <mergeCell ref="D251:D270"/>
    <mergeCell ref="F251:F270"/>
    <mergeCell ref="J44:J47"/>
    <mergeCell ref="J49:J52"/>
    <mergeCell ref="H46:H47"/>
    <mergeCell ref="H49:H52"/>
    <mergeCell ref="I46:I47"/>
    <mergeCell ref="I49:I52"/>
    <mergeCell ref="G44:G48"/>
    <mergeCell ref="G49:G52"/>
    <mergeCell ref="G53:G63"/>
    <mergeCell ref="G64:G69"/>
    <mergeCell ref="G82:G87"/>
    <mergeCell ref="G70:G73"/>
    <mergeCell ref="G76:G81"/>
    <mergeCell ref="G74:G75"/>
    <mergeCell ref="G88:G92"/>
    <mergeCell ref="G95:G97"/>
    <mergeCell ref="J263:J268"/>
    <mergeCell ref="K263:K268"/>
    <mergeCell ref="H263:H268"/>
    <mergeCell ref="I263:I268"/>
    <mergeCell ref="I269:I270"/>
    <mergeCell ref="H269:H270"/>
    <mergeCell ref="J269:J270"/>
    <mergeCell ref="K269:K270"/>
    <mergeCell ref="G251:G270"/>
    <mergeCell ref="A24:A32"/>
    <mergeCell ref="B24:B27"/>
    <mergeCell ref="C24:C27"/>
    <mergeCell ref="D24:D32"/>
    <mergeCell ref="E24:E27"/>
    <mergeCell ref="G24:G27"/>
    <mergeCell ref="H24:H25"/>
    <mergeCell ref="B28:B32"/>
    <mergeCell ref="C28:C32"/>
    <mergeCell ref="E28:E32"/>
    <mergeCell ref="F28:F32"/>
    <mergeCell ref="G29:G32"/>
    <mergeCell ref="H29:H32"/>
    <mergeCell ref="A11:A23"/>
    <mergeCell ref="B11:B17"/>
    <mergeCell ref="C11:C17"/>
    <mergeCell ref="H21:H22"/>
    <mergeCell ref="I21:I22"/>
    <mergeCell ref="J21:J22"/>
    <mergeCell ref="B18:B23"/>
    <mergeCell ref="C18:C23"/>
    <mergeCell ref="E18:E23"/>
    <mergeCell ref="F11:F17"/>
    <mergeCell ref="G11:G17"/>
    <mergeCell ref="F18:F23"/>
    <mergeCell ref="G18:G23"/>
    <mergeCell ref="D11:D23"/>
    <mergeCell ref="C9:C10"/>
    <mergeCell ref="J9:J10"/>
    <mergeCell ref="H9:H10"/>
    <mergeCell ref="G9:G10"/>
    <mergeCell ref="I9:I10"/>
    <mergeCell ref="A9:A10"/>
    <mergeCell ref="B9:B10"/>
    <mergeCell ref="E9:E10"/>
    <mergeCell ref="F9:F10"/>
    <mergeCell ref="D9:D10"/>
    <mergeCell ref="M9:M10"/>
    <mergeCell ref="N9:N10"/>
    <mergeCell ref="O9:O10"/>
    <mergeCell ref="K9:K10"/>
    <mergeCell ref="L9:L10"/>
    <mergeCell ref="C5:O5"/>
    <mergeCell ref="E11:E17"/>
    <mergeCell ref="K21:K22"/>
    <mergeCell ref="L21:L22"/>
    <mergeCell ref="M21:M22"/>
    <mergeCell ref="N21:N22"/>
    <mergeCell ref="H11:H15"/>
    <mergeCell ref="I11:I15"/>
    <mergeCell ref="J11:J15"/>
    <mergeCell ref="H18:H19"/>
    <mergeCell ref="I18:I19"/>
    <mergeCell ref="O21:O22"/>
    <mergeCell ref="F37:F38"/>
    <mergeCell ref="G37:G38"/>
    <mergeCell ref="H37:H38"/>
    <mergeCell ref="I37:I38"/>
    <mergeCell ref="I29:I32"/>
    <mergeCell ref="F33:F36"/>
    <mergeCell ref="G33:G34"/>
    <mergeCell ref="H33:H34"/>
    <mergeCell ref="I33:I34"/>
    <mergeCell ref="G35:G36"/>
    <mergeCell ref="H35:H36"/>
    <mergeCell ref="I35:I36"/>
    <mergeCell ref="J24:J25"/>
    <mergeCell ref="I24:I25"/>
    <mergeCell ref="F24:F27"/>
    <mergeCell ref="E37:E38"/>
    <mergeCell ref="A33:A38"/>
    <mergeCell ref="B33:B34"/>
    <mergeCell ref="C33:C36"/>
    <mergeCell ref="D33:D38"/>
    <mergeCell ref="E33:E36"/>
    <mergeCell ref="B35:B36"/>
    <mergeCell ref="B37:B38"/>
    <mergeCell ref="C37:C38"/>
    <mergeCell ref="F39:F41"/>
    <mergeCell ref="G39:G40"/>
    <mergeCell ref="H39:H40"/>
    <mergeCell ref="I39:I40"/>
    <mergeCell ref="A39:A41"/>
    <mergeCell ref="C39:C41"/>
    <mergeCell ref="D39:D41"/>
    <mergeCell ref="E39:E41"/>
    <mergeCell ref="B39:B41"/>
    <mergeCell ref="F42:F43"/>
    <mergeCell ref="H42:H43"/>
    <mergeCell ref="I42:I43"/>
    <mergeCell ref="J42:J43"/>
    <mergeCell ref="K42:K43"/>
    <mergeCell ref="A42:A43"/>
    <mergeCell ref="B42:B43"/>
    <mergeCell ref="C42:C43"/>
    <mergeCell ref="D42:D43"/>
    <mergeCell ref="E42:E43"/>
    <mergeCell ref="G42:G43"/>
    <mergeCell ref="F44:F48"/>
    <mergeCell ref="A53:A69"/>
    <mergeCell ref="B53:B69"/>
    <mergeCell ref="C53:C57"/>
    <mergeCell ref="D53:D69"/>
    <mergeCell ref="E53:E63"/>
    <mergeCell ref="C58:C63"/>
    <mergeCell ref="C64:C69"/>
    <mergeCell ref="E64:E69"/>
    <mergeCell ref="A44:A52"/>
    <mergeCell ref="B44:B52"/>
    <mergeCell ref="C44:C52"/>
    <mergeCell ref="D44:D52"/>
    <mergeCell ref="E44:E48"/>
    <mergeCell ref="E49:E52"/>
    <mergeCell ref="A70:A87"/>
    <mergeCell ref="B70:B87"/>
    <mergeCell ref="C70:C75"/>
    <mergeCell ref="D70:D87"/>
    <mergeCell ref="E70:E73"/>
    <mergeCell ref="E74:E75"/>
    <mergeCell ref="C76:C81"/>
    <mergeCell ref="E76:E81"/>
    <mergeCell ref="C82:C87"/>
    <mergeCell ref="E82:E87"/>
    <mergeCell ref="F95:F97"/>
    <mergeCell ref="A88:A97"/>
    <mergeCell ref="B88:B97"/>
    <mergeCell ref="C88:C91"/>
    <mergeCell ref="D88:D97"/>
    <mergeCell ref="E88:E92"/>
    <mergeCell ref="C93:C94"/>
    <mergeCell ref="E93:E94"/>
    <mergeCell ref="C95:C97"/>
    <mergeCell ref="E95:E97"/>
    <mergeCell ref="F49:F52"/>
    <mergeCell ref="F53:F63"/>
    <mergeCell ref="F64:F69"/>
    <mergeCell ref="F70:F73"/>
    <mergeCell ref="F74:F75"/>
    <mergeCell ref="F76:F81"/>
    <mergeCell ref="F82:F87"/>
    <mergeCell ref="F88:F92"/>
    <mergeCell ref="F93:F94"/>
    <mergeCell ref="I53:I57"/>
    <mergeCell ref="J53:J57"/>
    <mergeCell ref="I58:I63"/>
    <mergeCell ref="J58:J62"/>
    <mergeCell ref="I65:I69"/>
    <mergeCell ref="H76:H81"/>
    <mergeCell ref="H83:H84"/>
    <mergeCell ref="H88:H91"/>
    <mergeCell ref="H93:H94"/>
    <mergeCell ref="H53:H57"/>
    <mergeCell ref="H58:H63"/>
    <mergeCell ref="H65:H69"/>
    <mergeCell ref="H72:H73"/>
    <mergeCell ref="H74:H75"/>
    <mergeCell ref="K78:K81"/>
    <mergeCell ref="K82:K87"/>
    <mergeCell ref="I83:I84"/>
    <mergeCell ref="J83:J84"/>
    <mergeCell ref="L83:L84"/>
    <mergeCell ref="I72:I73"/>
    <mergeCell ref="I74:I75"/>
    <mergeCell ref="J74:J75"/>
    <mergeCell ref="I76:I81"/>
    <mergeCell ref="J78:J81"/>
    <mergeCell ref="I93:I94"/>
    <mergeCell ref="J93:J94"/>
    <mergeCell ref="I95:I96"/>
    <mergeCell ref="K95:K97"/>
    <mergeCell ref="L95:L96"/>
    <mergeCell ref="O83:O84"/>
    <mergeCell ref="I88:I91"/>
    <mergeCell ref="J88:J90"/>
    <mergeCell ref="K112:K116"/>
    <mergeCell ref="H119:H125"/>
    <mergeCell ref="I119:I125"/>
    <mergeCell ref="K119:K125"/>
    <mergeCell ref="H126:H134"/>
    <mergeCell ref="I126:I134"/>
    <mergeCell ref="K126:K134"/>
    <mergeCell ref="N95:N96"/>
    <mergeCell ref="O95:O96"/>
    <mergeCell ref="H98:H111"/>
    <mergeCell ref="I98:I111"/>
    <mergeCell ref="J98:J213"/>
    <mergeCell ref="K98:K111"/>
    <mergeCell ref="H112:H116"/>
    <mergeCell ref="I112:I116"/>
    <mergeCell ref="H95:H96"/>
    <mergeCell ref="H135:H205"/>
    <mergeCell ref="I135:I205"/>
    <mergeCell ref="K135:K136"/>
    <mergeCell ref="K137:K140"/>
    <mergeCell ref="K141:K143"/>
    <mergeCell ref="K144:K146"/>
    <mergeCell ref="K147:K152"/>
    <mergeCell ref="K153:K156"/>
    <mergeCell ref="K157:K158"/>
    <mergeCell ref="K159:K169"/>
    <mergeCell ref="K170:K173"/>
    <mergeCell ref="K174:K205"/>
    <mergeCell ref="O217:O218"/>
    <mergeCell ref="L219:L220"/>
    <mergeCell ref="O219:O220"/>
    <mergeCell ref="L217:L218"/>
    <mergeCell ref="H206:H213"/>
    <mergeCell ref="I206:I213"/>
    <mergeCell ref="K206:K213"/>
    <mergeCell ref="A214:A250"/>
    <mergeCell ref="B214:B250"/>
    <mergeCell ref="C214:C250"/>
    <mergeCell ref="D214:D250"/>
    <mergeCell ref="E214:E250"/>
    <mergeCell ref="F214:F250"/>
    <mergeCell ref="G214:G250"/>
    <mergeCell ref="A98:A213"/>
    <mergeCell ref="B98:B213"/>
    <mergeCell ref="C98:C213"/>
    <mergeCell ref="D98:D213"/>
    <mergeCell ref="E98:E213"/>
    <mergeCell ref="F98:F213"/>
    <mergeCell ref="G98:G213"/>
    <mergeCell ref="N217:N218"/>
    <mergeCell ref="M217:M218"/>
    <mergeCell ref="M219:M220"/>
    <mergeCell ref="O231:O232"/>
    <mergeCell ref="L233:L234"/>
    <mergeCell ref="O233:O234"/>
    <mergeCell ref="L231:L232"/>
    <mergeCell ref="O227:O228"/>
    <mergeCell ref="L229:L230"/>
    <mergeCell ref="O229:O230"/>
    <mergeCell ref="L227:L228"/>
    <mergeCell ref="O221:O222"/>
    <mergeCell ref="L224:L225"/>
    <mergeCell ref="O224:O225"/>
    <mergeCell ref="L221:L222"/>
    <mergeCell ref="M231:M232"/>
    <mergeCell ref="N231:N232"/>
    <mergeCell ref="M233:M234"/>
    <mergeCell ref="N233:N234"/>
    <mergeCell ref="O244:O245"/>
    <mergeCell ref="H251:H253"/>
    <mergeCell ref="I251:I253"/>
    <mergeCell ref="L244:L245"/>
    <mergeCell ref="O239:O240"/>
    <mergeCell ref="L241:L243"/>
    <mergeCell ref="O241:O243"/>
    <mergeCell ref="L239:L240"/>
    <mergeCell ref="O235:O236"/>
    <mergeCell ref="L237:L238"/>
    <mergeCell ref="O237:O238"/>
    <mergeCell ref="L235:L236"/>
    <mergeCell ref="M235:M236"/>
    <mergeCell ref="N235:N236"/>
    <mergeCell ref="M237:M238"/>
    <mergeCell ref="N237:N238"/>
    <mergeCell ref="M239:M240"/>
    <mergeCell ref="N239:N240"/>
    <mergeCell ref="M241:M243"/>
    <mergeCell ref="N241:N243"/>
    <mergeCell ref="M244:M245"/>
    <mergeCell ref="N244:N245"/>
    <mergeCell ref="H259:H262"/>
    <mergeCell ref="K259:K262"/>
    <mergeCell ref="I259:I262"/>
    <mergeCell ref="H254:H258"/>
    <mergeCell ref="I254:I258"/>
    <mergeCell ref="J254:J258"/>
    <mergeCell ref="J251:J253"/>
    <mergeCell ref="K251:K253"/>
    <mergeCell ref="K254:K258"/>
    <mergeCell ref="J259:J262"/>
  </mergeCells>
  <pageMargins left="0.70866141732283472" right="0.70866141732283472" top="0.74803149606299213" bottom="0.74803149606299213" header="0.31496062992125984" footer="0.31496062992125984"/>
  <pageSetup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Fto N.5 Prg.Plan de accion </vt:lpstr>
      <vt:lpstr>'Fto N.5 Prg.Plan de accion '!Área_de_impresión</vt:lpstr>
      <vt:lpstr>'Fto N.5 Prg.Plan de accion '!Títulos_a_imprimir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Reyes Ruiz</dc:creator>
  <cp:lastModifiedBy>Angela Maria Reyes Ruiz</cp:lastModifiedBy>
  <cp:lastPrinted>2016-07-25T15:51:37Z</cp:lastPrinted>
  <dcterms:created xsi:type="dcterms:W3CDTF">2012-08-03T18:39:57Z</dcterms:created>
  <dcterms:modified xsi:type="dcterms:W3CDTF">2022-02-01T00:02:42Z</dcterms:modified>
</cp:coreProperties>
</file>