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00" windowHeight="11325"/>
  </bookViews>
  <sheets>
    <sheet name="Plan Acción Inv. II semestre" sheetId="1" r:id="rId1"/>
    <sheet name="Hoja2" sheetId="2" r:id="rId2"/>
    <sheet name="Hoja3" sheetId="3" r:id="rId3"/>
  </sheets>
  <definedNames>
    <definedName name="_xlnm._FilterDatabase" localSheetId="0" hidden="1">'Plan Acción Inv. II semestre'!$A$5:$P$6</definedName>
  </definedNames>
  <calcPr calcId="145621"/>
</workbook>
</file>

<file path=xl/calcChain.xml><?xml version="1.0" encoding="utf-8"?>
<calcChain xmlns="http://schemas.openxmlformats.org/spreadsheetml/2006/main">
  <c r="G127" i="1" l="1"/>
  <c r="G124" i="1" l="1"/>
  <c r="G100" i="1"/>
  <c r="G77" i="1"/>
  <c r="G68" i="1"/>
  <c r="G212" i="1"/>
  <c r="D214" i="1"/>
  <c r="J212" i="1"/>
  <c r="P212" i="1"/>
  <c r="J86" i="1"/>
  <c r="J80" i="1"/>
  <c r="J181" i="1"/>
  <c r="J180" i="1"/>
  <c r="J173" i="1"/>
  <c r="J165" i="1"/>
  <c r="J136" i="1"/>
  <c r="J127" i="1"/>
  <c r="G190" i="1"/>
  <c r="G103" i="1"/>
  <c r="J124" i="1"/>
  <c r="J117" i="1"/>
  <c r="J103" i="1"/>
  <c r="D103" i="1"/>
  <c r="P103" i="1"/>
  <c r="D98" i="1"/>
  <c r="G95" i="1"/>
  <c r="G94" i="1"/>
  <c r="G90" i="1"/>
  <c r="D90" i="1"/>
  <c r="J77" i="1"/>
  <c r="G86" i="1"/>
  <c r="J76" i="1"/>
  <c r="J71" i="1"/>
  <c r="G71" i="1" s="1"/>
  <c r="J190" i="1" l="1"/>
  <c r="J59" i="1" l="1"/>
  <c r="P55" i="1"/>
  <c r="J51" i="1" s="1"/>
  <c r="P68" i="1"/>
  <c r="G51" i="1"/>
  <c r="J68" i="1" l="1"/>
  <c r="D51" i="1" l="1"/>
  <c r="P48" i="1"/>
  <c r="P35" i="1"/>
  <c r="P23" i="1"/>
  <c r="J43" i="1" l="1"/>
  <c r="J38" i="1"/>
  <c r="J48" i="1" s="1"/>
  <c r="J32" i="1"/>
  <c r="G32" i="1" s="1"/>
  <c r="J30" i="1"/>
  <c r="G30" i="1" s="1"/>
  <c r="J29" i="1"/>
  <c r="J28" i="1"/>
  <c r="J21" i="1"/>
  <c r="J20" i="1"/>
  <c r="J19" i="1"/>
  <c r="J17" i="1"/>
  <c r="J23" i="1" s="1"/>
  <c r="P10" i="1"/>
  <c r="P14" i="1" s="1"/>
  <c r="J11" i="1"/>
  <c r="G11" i="1" s="1"/>
  <c r="G7" i="1"/>
  <c r="G14" i="1" l="1"/>
  <c r="G20" i="1"/>
  <c r="G38" i="1"/>
  <c r="D7" i="1"/>
  <c r="J35" i="1"/>
  <c r="G26" i="1"/>
  <c r="G17" i="1"/>
  <c r="D38" i="1" l="1"/>
  <c r="G48" i="1"/>
  <c r="D17" i="1"/>
  <c r="G23" i="1"/>
  <c r="G35" i="1"/>
  <c r="D26" i="1"/>
  <c r="P165" i="1"/>
  <c r="P190" i="1" s="1"/>
  <c r="P114" i="1" l="1"/>
  <c r="P113" i="1"/>
  <c r="P110" i="1"/>
  <c r="P124" i="1" l="1"/>
  <c r="J100" i="1"/>
  <c r="P100" i="1"/>
  <c r="P95" i="1" l="1"/>
  <c r="P80" i="1" l="1"/>
  <c r="P77" i="1"/>
  <c r="P87" i="1" l="1"/>
  <c r="G80" i="1"/>
  <c r="G87" i="1" s="1"/>
</calcChain>
</file>

<file path=xl/sharedStrings.xml><?xml version="1.0" encoding="utf-8"?>
<sst xmlns="http://schemas.openxmlformats.org/spreadsheetml/2006/main" count="984" uniqueCount="457">
  <si>
    <t>SECRETARIA DE DESARROLLO ECONÓMICO</t>
  </si>
  <si>
    <t>OFICINA ASESORA DE PLANEACIÓN</t>
  </si>
  <si>
    <t>Objetivo</t>
  </si>
  <si>
    <t>Responsable</t>
  </si>
  <si>
    <t>Presupuesto proyecto</t>
  </si>
  <si>
    <t>Meta Plan</t>
  </si>
  <si>
    <t>Presupuesto meta plan</t>
  </si>
  <si>
    <t>Indicador</t>
  </si>
  <si>
    <t>Meta Proyecto (2020)</t>
  </si>
  <si>
    <t>Presupuesto Meta Proyecto</t>
  </si>
  <si>
    <t>Estrategia</t>
  </si>
  <si>
    <t>Acciones</t>
  </si>
  <si>
    <t>Objeto estimado</t>
  </si>
  <si>
    <t>Modalidad contratación</t>
  </si>
  <si>
    <t>Tiempo</t>
  </si>
  <si>
    <t>Valor</t>
  </si>
  <si>
    <t>Promover la generación de empleo para al menos 200.000 personas, con enfoque de género, territorial, diferencial: mujeres cabeza de hogar, jovenes especialmente en primer empleo, jóvenes NINI en los que se incluyen jóvenes en acción, personas con discapacidad, víctimas del conflicto, grupo étnico y/o teniendo en cuenta acciones afirmativas</t>
  </si>
  <si>
    <t>Promover 541 empleos para personas</t>
  </si>
  <si>
    <t>Promover 448 empleos para mujeres</t>
  </si>
  <si>
    <t>Promover 329 empleos para jóvenes</t>
  </si>
  <si>
    <t>Ejecutar al 1%, el plan de lineamiento e implementación de la politica pública de trabajo decente y digno.</t>
  </si>
  <si>
    <t>Formar al menos 50.000 personas en las nuevas competencias, bilinguismo y/o habilidades para el trabajo con especial énfasis en sectores afectados por la emergencia, mujeres y jóvenes, atendiendo un efoque de género, diferencial, territorial, de cultura ciudadana y/o de participación, teniendo en cuenta acciones afirmativas.  Al menos El 20% deberá ser mujeres y el 10% jóvenes.</t>
  </si>
  <si>
    <t>Formar al menos 566 personas en las nuevas competencias, bilinguismo y/o habilidades para el trabajo con especial énfasis en sectores afectados por la emergencia, mujeres y jóvenes, atendiendo un efoque de género, diferencial, territorial, de cultura ciudadana y/o de participación, teniendo en cuenta acciones afirmativas.  Al menos El 20% deberá ser mujeres y el 10% jóvenes</t>
  </si>
  <si>
    <t>Desarrollar habilidades financieras y herramientas digitales para mejoras de procesos y comercio electrónico a al menos 72.900 empresarios y emprendedores, micro y pequeñas empresas, negocios, pequeños comercios y/o unidades productivas aglomeradas y/o emprendimientos por subsistencia formales e informales con especial énfasis en sectores afectados por la emergencia, mujeres y jóvenes,plazas de mercado distritales, atendiendo un enfoque de género, diferencial, territorial, de cultura ciudadana y de participación, teniendo en cuenta acciones afirmativas. Con un mínimo del 20% de la oferta será destinada a jóvenes</t>
  </si>
  <si>
    <t>Desarrollar en habilidades financieras a 1.375 empresarios de unidades de micro, pequeña o mediana empresa, negocios, pequeños comercios, unidades productivas aglomeradas y/o emprendimientos por subsistencia</t>
  </si>
  <si>
    <t>Desarrollar en 1.111 beneficiarios herramientas y habilidades de fortalecimiento principalmente en temas financieros y digitales, entre emprendedores, empresarios y/o unidades productivas de micro, pequeña o mediana empresa, negocios, pequeños comercios, unidades productivas aglomeradas y/o emprendimientos por subsistencia, a través de estrategias, programas, proyectos y acciones, con especial énfasis en sectores afectados por la emergencia, mujeres y jóvenes, con enfoque y acciones afirmativas, durante la ejecución del proyecto.</t>
  </si>
  <si>
    <t> Diseñar y poner en marcha uno o varios vehículos financieros para fondear al menos 73.900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</si>
  <si>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Apoyar financieramente a 2.185 unidades de micro, pequeña o mediana empresa, negocios, pequeños comercios, unidades productivas aglomeradas y/o emprendimientos por subsistencia, que permitan su liquidez y la conservación de los empleos o que ayude a crecer y consolidar sus negocios, disminuyendo la exposición a la tasa de mortalidad empresarial en el marco de la reactivación económica de la ciudad</t>
  </si>
  <si>
    <t>Actualizar un 5% de la Política Pública del Sector Desarrollo Económico de Bogotá</t>
  </si>
  <si>
    <t>Implementar un 0,05% del sistema de mejora regulatoria económica distrital  </t>
  </si>
  <si>
    <t>Implementar un 0,05% de la herramienta virtual que facilite los procesos de información hacia la formalización empresarial</t>
  </si>
  <si>
    <t>Apoyar a 300 unidades productivas en sus diferentes etapas de formalización</t>
  </si>
  <si>
    <t>Actualizar la Política Pública de Desarrrollo Económico, ante la nueva situación económica y social de la ciudad, inlcuyendo emprendimiento, tecnologia e innovación como pilar de desarrollo</t>
  </si>
  <si>
    <t> Diseño, puesta en marcha y fondeo de un vehículo de propósito especial (SPV) para capital semilla, consolidación y crecimiento de emprendimientos de alto impacto, con recurso propios y/o del sector privado, otros gobiernos, cooperación, entre otros</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</si>
  <si>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</si>
  <si>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Fortalecer a 28 beneficiarios en herramientas y temas empresariales, entre emprendimientos de oportunidad y de alto impacto, empresas y/o unidades productivas de micro, pequeña o mediana empresa, negocios y pequeños comercios, de las zonas de aglomeraciones productivas priorizados por la SDDE,  a través de procesos de formación, fortalecimiento, asistencia técnica y servicios empresariales integrales a la medida de las necesidades.</t>
  </si>
  <si>
    <t>Desarrollar al menos 3 eventos dando prioridad a estrategias presenciales y/o virtuales que promuevan el emprendimiento, la reinvención o generación de modelos de negocio, y el desarrollo de soluciones que permitan mitigar el impacto económico de la emergencia sanitaria. </t>
  </si>
  <si>
    <t>Desarrollar al menos 3 eventos presenciales o virtuales que promuevan el desarrollo comercial de las Unidades Productivas y  MiPymes</t>
  </si>
  <si>
    <t>Desarrollar y/o participar en al menos 60 eventos dando la prioridad a estrategias prescenciales y/o virtuales que promuevan el emprendimiento, la reinvencion o generacion de modelos de negocio, promueva la comercialización digital, el desarrollo de soluciones que permitan mitigar el impacto de crisis bajo modelos de monetizacion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</si>
  <si>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Mejorar el acceso a oportunidades de empleo pertinente en Bogotá, principalmente en mujeres y jóvenes.</t>
  </si>
  <si>
    <t>Aumentar el nivel de fortalecimiento empresarial para emprendedores y Mipymes en Bogotá</t>
  </si>
  <si>
    <t>Fortalecer el desarrollo económico de los emprendimientos y las MiPymes en Bogotá</t>
  </si>
  <si>
    <t>Convenio de Asociación</t>
  </si>
  <si>
    <t xml:space="preserve">5 Meses </t>
  </si>
  <si>
    <t xml:space="preserve">Contratación Directa </t>
  </si>
  <si>
    <t>Realizar articulación del ecosistema de empleabilidad y el rediseño de la ruta de empleabilidad distrital, así como los componentes de su implementación a traves de la ruta de empleo.</t>
  </si>
  <si>
    <t>Aunar esfuerzos técnicos, administrativos y financieros para promover la formación laboral y fortalecimiento de competencias en bilinguismo a través de plataformas virtuales.</t>
  </si>
  <si>
    <t>Convenio Interadministrativo</t>
  </si>
  <si>
    <t>Operación de la Agencia de Empleo: Implemetación de ruta de empleabilidad a traves de la agencia Distrital de Empleo a partir del registro, orientación, formación, intermediación y gestión empresarial. Incluye personal técnico, profesional y especializado de gestión y articulación con actores estratégicos</t>
  </si>
  <si>
    <t>3.5 Meses</t>
  </si>
  <si>
    <t>Prestar servicios a la Subdirección de Empleo y Formación para apoyar el diseño y articulación de estrategias y/o programas  dirigidos a optimizar y promover la inclusión laboral  para disminuir brechas y mejorar la calidad de vida de los ciudadanos; realizar acciones de registro, orientación, intermediación y gestión empresarial en el marco de la implementación de la ruta de empleabilidad.
Contratar DOS (2) CPS Transversales 
Contratar SEIS (6) CPS Oficina
Contratar VEINTICUATRO (24) CPS Agencia</t>
  </si>
  <si>
    <t>Promover generación de empleo: Diseñar e implementar estrategias que faciliten el acceso laboral, mediante procesos de articulación del ecosistema de empleabilidad y su implementación a través de la agencia pública de empleo acercando la oferta con la demanda laboral y desarrollar acciones para optimizar  los servicios de gestión, orientación, intermediación y gestión empresarial</t>
  </si>
  <si>
    <t>Identificar las necesidades de formación de acuerda las necesidades del sector productivo y construir alianzas estratégicas con instituciones de formación para el trabajo, cuyos programas respondan a las necesidades y promuevan el mejoramiento del perfil de empleabilidad.</t>
  </si>
  <si>
    <t>Formar para el trabajo y competencias blandas y transversales de acuerdo a las necesidades del sector productivo, con especial énfasis en bilnguismo, mejorando el perfil del buscador.</t>
  </si>
  <si>
    <t>Desarrollar las acciones necesarias, con el fin de efectuar eventos de transferencia metodologica, en los sectores y/o grupos poblacionales definidos, para transeferir metodologicamente habilidades blandas y duras de emprendimiento.</t>
  </si>
  <si>
    <t>Definir las necesidades relevantes en la ciudad  que ameriten  por su  impacto ser considerdas como proyecto estrategico o reto de ciudad, que permitan mitigar el impacto de la ciris, que promuevan el emprendimientos sostenible y amigable y que coadyuven a la reactivación economica</t>
  </si>
  <si>
    <t>Transferir conocimientos con el fin de solucionar los problemas de la ciudad y del sector empresarial</t>
  </si>
  <si>
    <t xml:space="preserve">Eventos de transferencia metodologica para el desarrollo de habilidades de emprendimiento.Emprendiendo por Bogotá- </t>
  </si>
  <si>
    <t>Eventos de solución a retos de ciudad con la participación de expertos e iniciativas apoyadas</t>
  </si>
  <si>
    <t>Contratación Directa/ Subasta Inversa</t>
  </si>
  <si>
    <t>4 meses</t>
  </si>
  <si>
    <t>2 meses</t>
  </si>
  <si>
    <t>Propiciar acciones de articulación interadministratvia o con entidades que conforman el Ecosistema del Emprendimiento que permitan identificar eventos y/o espacios estrategicos que promueva el emprendimientos, la reinvención y generen espacios de conexion de mercados</t>
  </si>
  <si>
    <t>Participación en eventos de ciudad que sean priorizados que tengan alto impacto en los emprendedores</t>
  </si>
  <si>
    <t>Desarrollar y/o participar en diferentes eventos de ciudad dando prioridad a estrategias presenciales  y/o virtuales  que promuevan el emprendimiento, la reinvencion o generacion de modelos de negocio, conexión de mercados</t>
  </si>
  <si>
    <t>Contratación directa / Convenios / Proceso de Subasta Inversa/ licitación</t>
  </si>
  <si>
    <t>Promover  y apoyar los proyectos estratégicos y programas desarrollados por la SEN, con el fin de fortalecer diefrentes habilidades en emprendedores, empresarios y unidades productivas de la ciudad</t>
  </si>
  <si>
    <t>*  Apoyo a la Gestión - Prestar servicios profesionales especializados a la Subdirección de Emprendimiento y Negocios en la ejecución de iniciativas y espacios orientados a potenciar los niveles de formación, emprendimiento,  innovación e inclusión productiva en emprendedores y empresarios  de Bogotá-Región.
*  Apoyo a la Gestión - Prestar los servicios profesionales a la Subdirección de Emprendimiento y Negocios SEN, generando acompañamiento transversal y soporte en la gestión administrativa, el registro y procesamiento de datos, la administración de archivos para el efectivo funcionamiento del área.</t>
  </si>
  <si>
    <t>* Apoyar el desarrollo y  ejecución de iniciativas y espacios orientados a potenciar los niveles de formación, emprendimiento,  innovación e inclusión productiva en emprendedores y empresarios  de Bogotá-Región.
* Prestar los servicios profesionales , con el fin de acompañar estrategias transversales que desarrolle la DDEE, soportando  la gestión administrativa, el registro y el procesamiento de datos, la administración de archivos para el efectivo funcionamiento del área y el desarrollo de los procesos asignados</t>
  </si>
  <si>
    <t>Contratación Directa - CPS</t>
  </si>
  <si>
    <t>5 meses</t>
  </si>
  <si>
    <t>Promover el  fortalecimiento empresarial de los sectores estrategicos de la ciudad a través de procesos de formación, fortalecimiento, asistencia técnica y servicios empresariales integrales a la medida de las necesidades</t>
  </si>
  <si>
    <t xml:space="preserve">Programa de fortalecimiento de capacidades tenicas y habilides blandas en emprendimiento, en compañía de las Secretarias de la Mujer y Hacienda. </t>
  </si>
  <si>
    <t>Programa de fortalecimiento empresarial y encadenamiento productivo de sectores vulnerables de la ciudad, de acuerdo a la priorizacion de sectores economicos y poblacionales definidos</t>
  </si>
  <si>
    <t>Aunar esfuerzos técnicos, administrativos y financieron con el objeto de  desarrollar capacidades en mujeres para iniciar o potenciar emprendimientos por medio de la formación de habilidades blandas y duras que refuercen su SER para el HACER de la mujer productiva en la ciudad de Bogotá, creando rutas concretas de crecimiento rentable, modelos de negocio innovadores y sostenibles que les permitan ser actores activos en la 4ta Revolución Industria</t>
  </si>
  <si>
    <t>Aunar esfuerzos técnicos, administrativos y financieron con el fin de realizar acciones tendientes al desarrollo económico incluyente de poblaciones vulnerables de la ciudad, en especial de mujeres cabezas de familia, y el fortalecimiento empresarial de unidades productivas y Mipymes, para que puedan producir y comercializar tapabocas, guantes y antibacterial; ayudando de esta forma a mitigar el desabastecimiento de este dispositivo médico vital, y por otro lado generando alternativas de generación de ingresos y crecimiento productivo.</t>
  </si>
  <si>
    <t>Convenio/ Licitación</t>
  </si>
  <si>
    <t>Apoyar el desarrollo y operación de los programas y proyectos desarrollados con el fin de promover el  fortalecimiento empresarial de los sectores estrategicos de la ciudad a través de procesos de formación, fortalecimiento, asistencia técnica y servicios empresariales integrales a la medida de las necesidades</t>
  </si>
  <si>
    <t>Apoyo a la Gestión-Prestar los servicios profesionales especializados a la Subdirección de Emprendimiento y Negocios para acompañar y fortalecer los procesos estratégicos y contractuales que se desarrollen,  con el fin de promover la consolidación y articulación del ecosistema de emprendimiento y el fortalecimiento empresarial de la ciudad.</t>
  </si>
  <si>
    <t>Prestar los servicios profesional especializados, con el fin de brindar el apoyo requerido por el area  frente a los procesos contractuales de la SEN, el seguimiento de todos los programas y/o proyectos asignados; y la realización de informes que se requieran</t>
  </si>
  <si>
    <t>Apoyo a la Gestión - Prestar los servicios profesionales a la Subdirección de Emprendimiento y Negocios SEN, para asesorar y acompañar los programas desarrollados para emprendedores y empresarios.</t>
  </si>
  <si>
    <t>Prestar los servicios profesionales a la Subdirección de Emprendimiento y Negocios SEN, para asesorar y acompañar los programas desarrollados para emprendedores y empresarios.</t>
  </si>
  <si>
    <t>Convenio Interadministrativo entidades financieras como Bancoldex y FNG</t>
  </si>
  <si>
    <t>Fortalecer la divulgación y promoción de la política de inclusión financiera de toda la población.</t>
  </si>
  <si>
    <t>1.Promover el fortalecimiento empresarial a través de la continuidad en el desarrollo de talleres virtuales por medio de los cuales se ponga en marcha actividades pedagógicas sobre conceptos básicos de administración y economía; diseñados para que los pequeños empresarios generen ideas y proyectos que puedan ser implementados. 
2. Profundizar en el mejoramiento y eficiencia de las convocatorias para participar en los talleres de educación financiera así como realizar alianzas con entidades públicas o privadas que dicten los talleres o que faciliten la divulgación financiera a través de canales digitales como youtube y otras.</t>
  </si>
  <si>
    <t xml:space="preserve">1. Implementación , desarrollo y ejecución de los talleres de educación financiera.
 2. Identificación de oportunidades de articulación con entidades públicas o privadas del sector para el desarrollo en conjunto de los talleres de educación financiera. 
3. Diseño de estrategias de publicidad y divulgación de los talleres de educación financiera a través de convocatorias que incentiven y promuevan una alta participación en los mismos. </t>
  </si>
  <si>
    <t xml:space="preserve"> 1. Adquisición de material publicitario  sobre las actividades de la SFIF dirigidas a el fortalecimiento de la inclusión financiera. 2.Creación de contenido digital a través de plataformas digitales que promueva la política de inclusión financiera </t>
  </si>
  <si>
    <t>Diseño y estructuración de al menos un vehículo financiero para apoyar financieramiente las necesidades de capital de trabajo o de inversión de al menos 2.185 unidades productivas en Bogotá Región, donde se permita generar crecimiento y apalancamiento que conlleve a fortalecer el flujo de caja de las compañias.</t>
  </si>
  <si>
    <t xml:space="preserve">1. Promover el apoyo a financiamiento de capital de trabajo y operación de  micro, pequeñas y medianas unidades productivas a través de un modelo de operación o modelo de vehñiculo de financiamiento que permita impulsar su productividad y crecimiento sostenible.  </t>
  </si>
  <si>
    <t xml:space="preserve">Hasta el agotamiento de los recursos </t>
  </si>
  <si>
    <t xml:space="preserve">Garantizar y propender por la correcta ejecución y desembolso oportuno de los recursos a las micro, pequeñas y medianas unidades productivas que resulten beneficiarias del vehículo de financiamiento impementado, de conformidad con las condiciones y términos establecidos en el contrato o convenio que se suscriba para el efecto. </t>
  </si>
  <si>
    <t>1.Apoyo de un equipo interno  interdisciplinario capacitado en el diseño,  estructuración e implementación de los estudios previos de al menos un modelo de financiamiento o modelo de vehículo financiero  que contribuya al apalancamiento de al menos 2185 unidades productivas garantizando el fortalecimiento de su  capital de trabajo y de la capacidad de pago de sus gastos de operación.
 2. Apoyo de un equipo interno interdisciplinario en el análisis de modelos de vehículo financiero implementados en el pasado a través de convenios interadministrativos con entidades como Bancoldex o el FNG para el apalancamiento de micro, pequeñas y medianas unidades productivas con resultados positivos y que pueden contribuir o constituir la base inicial de un nuevo modelo de vehiculo financiero que se adecúe a los objetivos del proyecto de inversión y a las necesidades actuales de capital de trabajo y gastos de operación los empresarios en la ciudad de Bogotá D.C</t>
  </si>
  <si>
    <t>Apoyo a la gestión - 1.   Apoyar en las diferentes etapas de los proyectos de inversión que contribuyan al adecuado funcionamiento de la SFIF, con el objeto de aumentar el nivel de fortalecimiento empresarial para los emprendedores y mipymes de Bogotá.    
2. Prestar servicios profesionales de apoyo  en la elaboración de informes, investigaciones y datos estadísticos relacionadas con la recuperación económica para fortalecer las competenciasde los emprendedores y empresarios de Bogotá. 
Contratar TRES (3) CPS. 
Contratar CINCO (5) funcionarios de planta</t>
  </si>
  <si>
    <t xml:space="preserve">1.Participación activa de la SFIF en los mecanismos seguimiento y control de los recursos ejecutados según el tipo de vehículo de financiamiento que se defina.
 2. Participación activa de la SFIF en la fijación de condiciones de acceso a los beneficios del vehículo financiero. </t>
  </si>
  <si>
    <t xml:space="preserve">Poner en marcha un vehiculo de proposito especial (SPV) para la financiación y/o capitalización de 120 unidades productivas con componente de innovación o de alto impacto en la generación de empleo, que se encuentren en etapa de consolidación o aceleración. </t>
  </si>
  <si>
    <t>Adelantar concurso público de méritos según lo establece la Ley 80 de 1993 como requisito para contratar una consultoría especializada que proponga la estructura financiera y jurídica de la mejor figura de SPV según el objetivo de la meta plan.</t>
  </si>
  <si>
    <t>Estructuración jurídica y financiera de los  estudios previos  del concurso público de méritos así como de todos los documentos jurídicos y técnicos que deban elaborarse en cada una de las etapas del proceso, propendiendo por el cumplimiento estricto del cronograma y el respeto a las garantías procesales de los proponentes dentro del concurso.</t>
  </si>
  <si>
    <t>Ejecución y puesta en marcha del vehículo de propósito especial que se haya elegido con base en la propuesta ganadora garantizando la correcta y oportuna ejecución de los recursos a las unidades productivas con componente de innovación o de alto impacto en la generación de empleo, que se encuentren en etapa de consolidación o aceleración y que resulten beneficiarias de este apoyo económico de acuerdo a los términos y condiciones del SPV adoptado.</t>
  </si>
  <si>
    <t xml:space="preserve">Adjudicación del contrato de consultoría susccrito entre la SDDE y el proponente ganador </t>
  </si>
  <si>
    <t xml:space="preserve">Acto administrativo de adjudicación </t>
  </si>
  <si>
    <t>Desde la adjudicación hasta el 31/12/2020</t>
  </si>
  <si>
    <t xml:space="preserve">Apoyo a la gestión - 1.-  Prestación de servicios profesionales  en la proyección de documentos jurídicos relacionados con los procesos administrativos
en el marco del proyecto 7842 “Fortalecer el entorno económico de los emprendimientos de alto impacto y las mipymes, frente a la emergencia sanitaria”. 
2.-Apoyar en la elaboración de estudios previos y estudios de mercado o sus equivalentes dependiendo de la modalidad de contratación escogida, relacionados con el  proyecto de inversión No. 7842.
Contratar UNA (1) CPS. 
Asignar CINCO (5) funcionatrios de planta </t>
  </si>
  <si>
    <t>Desarrollar una estrategia para la actualización de la Politica Pública de Desarrollo Economico, como instrumento para implementar una mejora regulatoria y para coadyuvar a la Reactivación Económica</t>
  </si>
  <si>
    <t xml:space="preserve">Desarrollo de una estrategia virtual donde las Unidades productivas encuentren toda la información y reglamentación necesaria para formalizar sus actividades en un solo punto. De igual manera esta herramienta, se constituirá como un mecanismo de caracterización, consulta y generación de información oportuna y relevante para la toma de decisiones por parte de la institución con referencia a la realidad emprendedora y microempresarial de la ciudad.
</t>
  </si>
  <si>
    <t>Desarrollar estrategias y acciones de sensibilización, con el fin de fortalecer el sector productivo de la ciudad a traves llevar a la formalización de las unidades productivas</t>
  </si>
  <si>
    <t xml:space="preserve">Contribuir al fortalecimiento y desarrollo de la base empresarial 
Facilitación del acceso a información localizada, pertinente y oportuna
Ventanilla única de información 
</t>
  </si>
  <si>
    <t xml:space="preserve">Apoyo a la gestión - 1. Prestar los servicios profesionales  a la SiFRE  para apoyar la implementación, desarrollo y ejecución de las estrategias a efectuar  con  el fin de generar un plan para actualizar la Politica Pública de Desarrollo Economico y Creación del Sistema de Mejora Regulatoria al interior de la Secretaría de Desarrollo Económico. Dirigido a todos las empresas y sectores productivos del Distrito  
Contración 4 CPS apoyo a la Gestión
</t>
  </si>
  <si>
    <t>Apoyo a la gestión . Prestar los servicios profesionales  a la SiFRE  para apoyar la implementación, desarrollo y ejecución de las estrategias a efectuar  con  el fin  de coadyuvar los procesos de formalización empresarial Contratación 3 CPS</t>
  </si>
  <si>
    <t>Apoyo a la gestión . Prestar los servicios profesionales  a la SiFRE  para apoyar la implementación, desarrollo y ejecución de las estrategias a efectuar  con  el fin  de coadyuvar los procesos de formalización empresarial Contratación 2 CPS</t>
  </si>
  <si>
    <t>Contratación Directa CPS</t>
  </si>
  <si>
    <t xml:space="preserve">Propiciar acciones que contribuyan a la consecución de accesos a nuevos mercados por parte de unidades productivas de la ciudad
</t>
  </si>
  <si>
    <t xml:space="preserve">Fortalecimiento de Capacidades frente al aprovechamiento de espacio público 
</t>
  </si>
  <si>
    <t>Desarrollo de acciones afirmativas, que permita a traves de eventos presenciales o virtuales, la intermediación de mercados, que permitan la inclusión Y/o con enfoque poblacional</t>
  </si>
  <si>
    <t>Apoyar las estrategias y operación administrativa efectuada por la SDDE, con el fin de reactivar economicamemte el sector empresarial de la ciudad</t>
  </si>
  <si>
    <t xml:space="preserve">Mercaton. Nuevos acceso a mercados a unidades productivas de la ciudad y fortalecer las capacidades para hacer frente a la restricciones de la economía- Encuentro virtual de  comercialización
100 unidades productivas- Enfoque territorial Carrera 7ma
</t>
  </si>
  <si>
    <t>Eventos de transferencia metodologica para la consecución de nuevos mercados para unidades productivas de la ciudad y fortalecer las capacidades para hacer frente a la restricciones de la economía</t>
  </si>
  <si>
    <t>Plan piloto artesanos espacio público con el fin de coadyuvar al proceso de reactivación economica 
Ferias itinerantes que promuevan el espacio público como instrumentos para coadyuvar al proceso de reactivación economica de la ciudad
Articulación con la estrategia de reactivación economica de Bogotá a Cielo Abierto</t>
  </si>
  <si>
    <t>Desarrollar las acciones que sean necesarias, con el objeto de egectuar ferias y/o espacios que promuevan el espacio público como instrumentos para coadyuvar al proceso de reactivación economica de la ciudad</t>
  </si>
  <si>
    <t>Convenio/ Contrato</t>
  </si>
  <si>
    <t>Acciones afrimativas</t>
  </si>
  <si>
    <t xml:space="preserve">*Apoyo a la Gestión -  Coadyuvar los procesos y procedimientos asociados a la reactivación economica, con el fin de coadyuvar al desarrollo empresarial de la ciudad
* Apoyo a la Gestión. Prestar servicios profesionales para apoyar la promoción e implementación de programas y estrategias de intermediación de mercados y las actividades relacionadas con la ejecución del Protocolo de Aprovechamiento económico del espacio público y en las actividades de mercados temporales.
</t>
  </si>
  <si>
    <t>Apoyo a la Gestión 
7 CPS 
4 adiciones CPS</t>
  </si>
  <si>
    <t>Participación en eventos de ciudad que sean priorizados que tengan alto impacto en los emprendedores  y que generen nuevos accesos de mercados para el sector productivo de la ciudad</t>
  </si>
  <si>
    <t>Desarrollar y/o participar en diferentes eventos de ciudad dando prioridad a estrategias presenciales  y/o virtuales  que fortalezcan el sector empresarial, a traves de  la reinvencion o generacion de modelos de negocio, conexión de mercados, intermediación y nuevos acceso a mercados</t>
  </si>
  <si>
    <t xml:space="preserve">Apoyo a la gestión - 1.   Apoyar en las diferentes etapas de los proyectos de inversión que contribuyan al adecuado funcionamiento de la SFIF, con el objeto de aumentar el nivel de fortalecimiento empresarial para los emprendedores y mipymes de Bogotá.    
2. Prestar servicios profesionales de apoyo  en la elaboración de informes, investigaciones y datos estadísticos relacionadas con la recuperación económica para fortalecer las competenciasde los emprendedores y empresarios de Bogotá. </t>
  </si>
  <si>
    <t xml:space="preserve">
Prestar servicios profesionales dictando los talleres de formación en competencias transversales y blandas, requeridos por la Agencia Pública de Gestión y Colocación de Empleo del Distrito, atendiendo las necesidades de los buscadores de empleo para mejorar su perfil de empleabilidad, e identificación de las necesidades de formación de capital humano en función a las necesidades del sector productivo, de acuerdo ala revisión de análisis y metodologías y la implementación y prueba de propuestas  en el marco del desarrollo del nuevo PDD
Contratar TRES (3) CPS Agencia continuacion
Contratar UNA (1) CPS Agencia nuevo
Contratar UNA (1) CPS Oficina nuevo
</t>
  </si>
  <si>
    <t>PLAN DE ACCIÓN Y CONTRATACIÓN 2020 II SEMESTRE</t>
  </si>
  <si>
    <t>Convenio/ Contratación Directa/ Subasta Inversa</t>
  </si>
  <si>
    <t>Contratación Directa/ Subasta Inversa/ Convenio/Licitación</t>
  </si>
  <si>
    <t>Por definir</t>
  </si>
  <si>
    <t>Contratación Directa- CPS</t>
  </si>
  <si>
    <t xml:space="preserve">CPS </t>
  </si>
  <si>
    <t>5 Meses</t>
  </si>
  <si>
    <t>Promocionar iniciativas de política relacionadas con el mercado laboral y promover la democratización del uso de herramientas de acceso a toda la población, sensibilizar sobre los derechos laborales de la población mediante la divulgación de información que contribuya a mejorar al acceso a trabajo decente.</t>
  </si>
  <si>
    <t xml:space="preserve">Prestar servicios a la Subdirección de Empleo y Formación para apoyar la promocion de los lineamientos de polotica pública e iniciativas de política relacionadas con el mercado laboral </t>
  </si>
  <si>
    <t xml:space="preserve">Aunar esfuerzos técnicos, administrativos y económicos entre la Secretaría Distrital de Desarrollo Económico (SDDE) y un asociado, para adelantar acciones conjuntas que contribuyan al fortalecimiento de las estrategias de inclusión laboral lideradas por la Secretaría, en el marco del proyecto estratégico “Mejoramiento del Empleo incluyente y pertinente en Bogotá” 
</t>
  </si>
  <si>
    <t>Aumentar el crecimiento económico de emprendimientos de alto impacto, micro, pequeña y mediana empresa frente a la emergencia sanitaria en Bogotà</t>
  </si>
  <si>
    <t>Proyecto de Inversión</t>
  </si>
  <si>
    <t>7847 Fortalecimiento de la competitividad, como vehículo para el desarrollo del ecosistema empresarial de la Bogotá</t>
  </si>
  <si>
    <t>Participar en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</si>
  <si>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Gestionar la implementación de mecanismos de participación y/o integración para el desarrollo y la promoción de la competitividad y retos de ciudad, en los cuales confluyan y cohesionen, actores de los diferentes sistemas de competitividad e innovación de la ciudad.</t>
  </si>
  <si>
    <t>Contratar la prestacion de servicios de un profesional con experiencia en seguimiento técnico a los proyectos que surjan o se adelante en desarrollo del cumplimiento de las metas asociadas al objeto.</t>
  </si>
  <si>
    <t>Apoyo tranversal a las subdirecciones de la Dirección de Competitividad Bogotá Región, mediante actividades que propendan por  la promoción de la competitividad y retos de ciudad</t>
  </si>
  <si>
    <t>Apoyo a los programas/proyectos de la Subdirección de Ciencia Tecnología e Innovación, mediante actividades que propendan por  la promoción de la competitividad y retos de ciudad</t>
  </si>
  <si>
    <t xml:space="preserve">Prestar los servicios de apoyo a la Dirección de Competitividad Bogotá Región, en la gestión administrativa y documental. </t>
  </si>
  <si>
    <t>Prestar por sus propios medios, con plena autonomía técnica y administrativa,  soporte a la gestión administrativa y documental que se adelante en desarrollo de los proyectos y programas, para la implementación de mecanismos de participación e integración para el desarrollo y la promoción de la competitividad y retos de ciudad.</t>
  </si>
  <si>
    <t>Prestar por sus propios medios, con plena autonomía técnica y administrativa, los servicios profesionales en el seguimiento técnico de los proyectos que adelanta la Subdirección de Ciencia Tecnología e Innovación, necesarios para la implementación de mecanismos de participación e integración para el desarrollo y la promoción de la competitividad y retos de ciudad.</t>
  </si>
  <si>
    <t xml:space="preserve">Prestar con sus propios medios, con plena autonomía técnica y administrativa, los servicios profesionales a la Dirección de Competitividad Bogotá Región en las estrategias de relaciones y articulación con los diferentes grupos de interés, así como la puesta en marcha de los proyectos que se adelanten dentro de la misionalidad de los diferentes sectores intervenidos por la Secretaría Distrital de Desarrollo Económico. </t>
  </si>
  <si>
    <t>Prestar por sus propios medios, con plena autonomía técnica y administrativa, los servicios de diseño de una estrategia de comunicaciones para difundir y posicionar los proyectos e iniciativas de la Dirección de competitividad, en articulación con el área de comunicaciones de la Secretaría Distrital de Desarrollo Económico.</t>
  </si>
  <si>
    <t>Contratacion Directa - Apoyo a la Gestion</t>
  </si>
  <si>
    <t>Impactar al menos 3.500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 como mínimo un 20% de la oferta será destinada a jóvenes</t>
  </si>
  <si>
    <t>Fortalecer empresas/unidades productivas como resultado de la consecución de alianzas estratégicas que conlleven a la materialización de iniciativas que promuevan el desarrollo del conocimiento, la innovación y nuevas tecnologías.</t>
  </si>
  <si>
    <t>Adoptar instrumentos que acompañen el ejercicio de seguimiento y control de los recursos, iniciativas, proyectos, y demás actividades enmarcadas en la operatividad del Fondo de Innovación, Tecnologías e Industrias Creativas -FITIC</t>
  </si>
  <si>
    <t>Participar en la generación de espacios que conlleven a desarrollar y acelerar el conocimiento,la ciencia, tecnología e innovación, como instrumentos potenciadores de competitividad y productividad de la ciudad</t>
  </si>
  <si>
    <t>Mejorar la productividad del tejido empresarial por medio del fortalecimiento en capacidades de innovación, la transformación digital y  nuevos modelos de negocios.</t>
  </si>
  <si>
    <t xml:space="preserve">Contratar la prestacion de servicios de un profesional con experiencia en manejo de lo relacionado o vinculado con el sector bici, y nuevas alternativas de movilidad, asi como apoyo a la supervision en el programa BICINNOVA 2020 del FITIC </t>
  </si>
  <si>
    <t>Contratar la prestacion de servicios de un profesional con experiencia en apoyo en el seguimiento de activides de los proyectos y convenios resultado del fortalecimiento a los emprendimientos de alto potencial de crecimiento, en el marco del FITIC.</t>
  </si>
  <si>
    <t xml:space="preserve"> Contratar la prestacion de servicios de un profesional con experiencia en revisión, proyección de informes y seguimiento a la etapas en aspectos financieros  de los diferentes procesos contractuales</t>
  </si>
  <si>
    <t>Contratar la prestacion de servicios de un profesional con experiencia en revisión, proyección y seguimiento a la etapas de contratación de los diferentes procesos  que se adelanten en la DCBR</t>
  </si>
  <si>
    <t>Contratar la prestacion de servicios de un profesional con experiencia en formulación y acompañamiento de proyectos de innovación.</t>
  </si>
  <si>
    <t>Contratar la prestacion de servicios de un profesional con experiencia en revisión y control de las diferentes etapas contractuales.</t>
  </si>
  <si>
    <t>fortalecimiento en capacidades de innovación y la promoción a la transformación digital o modelos de negocio que permitan superar la crisis.</t>
  </si>
  <si>
    <t>Contar con una firma que lleve a cabo las actividades propias de interventoría a los programas del FITIC</t>
  </si>
  <si>
    <t>Gestionar alianzas estratégicas que conlleven a la materialización de iniciativas que promuevan el desarrollo del conocimiento, la innovación y nuevas tecnologías.</t>
  </si>
  <si>
    <t>Apoyo a los programas/proyectos de la Subdirección de Ciencia, Tecnología e Innovación, mediante actividades que se lleven a cabo en el marco del fortalecimiento del FITIC.</t>
  </si>
  <si>
    <t>Apoyo a los programas/proyectos de la Dirección de Competitividad, así como de la Subdirección de Ciencia, Tecnología e Innovación, mediante actividades que se lleven a cabo en el marco del fortalecimiento del FITIC.</t>
  </si>
  <si>
    <t>Mejorar la implementación de elementos de CTeI en los modelos productivos de las empresas, como mecanismo de crecimiento, desarrollo y/o reactivación económica.</t>
  </si>
  <si>
    <t>Seguimiento y control de los recursos, iniciativas, proyectos, y demás actividades enmarcadas en la operatividad del FITIC</t>
  </si>
  <si>
    <t>Integrar el ecosistema de CTeI y emprendimiento a través de mecanismos de innovación abierta que permitan dar solución a los retos de ciudad.</t>
  </si>
  <si>
    <t>Apoyo tranversal a la Dirección de Competitividad Bogotá Región, mediante actividades que propendan por  la promoción de la competitividade innovación de la ciudad</t>
  </si>
  <si>
    <t>Construcción y puesta en marcha de nuevos modelos de negocio para empresas de la ciudad que afrontan la crisis, acompañando a los empresarios en la adquisición de nuevas competencias para la transformación de su modelo de negocio, entendiendo la crisis como una oportunidad.</t>
  </si>
  <si>
    <t xml:space="preserve">Implementación de programas y actividades que se adelanten para fortalecer e impulsar las unidades productivas de la Economía de la Bicicleta y otras alternativas de movilidad para promover un desplazamiento sostenible y alternativo, así como el seguimiento de los programas e iniciativas del Fondo Cuenta Distrital de Innovación, Tecnología e Industrias Creativas (FITIC)distritales </t>
  </si>
  <si>
    <t>Apoyo en el fortalecimiento empresarial, e intervención de unidades productivas en el marco del FITIC .</t>
  </si>
  <si>
    <t>Apoyar la revisión, proyección y seguimiento a la etapas financieras de los diferentes procesos de contratación que se adelanten en la DCBR</t>
  </si>
  <si>
    <t>Apoyo en el desarrollo precontractual, contractual y postcontractual a los diferentes procesos de contratación que se adelanten en la DCBR.</t>
  </si>
  <si>
    <t xml:space="preserve">Prestar los servicios profesionales en formulación y seguimiento de proyectos de innovación, transfromación digital e inclusión financiera y fortalecimientos empresarial y generación de soluciones técnológicas y cientificas. </t>
  </si>
  <si>
    <t xml:space="preserve">Prestar los servicios profesionales para la revision, acompañamiento y seguimiento jurídico en todas las etapas  de los diferentes procesos de contratación que se adelanten en la DCBR y sus subdirecciones </t>
  </si>
  <si>
    <t>Prestar los servicios profesionales para el asesoramiento y seguimiento del Fondo de Ciencia, Tecnología e Industrias Creativas, FITIC. Diseño, estructuración, implementación de los programas del FITIC. Así como generar alianzas estratégicas que permitan la continuidad del FITIC.</t>
  </si>
  <si>
    <t>Realizar la interventoría técnica, administrativa y financiera a la ejecución de los convenios y contratos suscritos y que suscriban para el desarrollo de los programas del Fondo de Innovación, Tecnología e Industrias Creativas- FITIC</t>
  </si>
  <si>
    <t>Prestar los servicios profesionales  para asesorar a la Dirección de Competitividad Bogotá Región en la estructuración, financiación y puesta en marcha del complejo fisico de innovación, que hará parte del proyecto estratégico “Nuevo contrato social de Bogotá: inclusión social y productiva en la ciudad”.</t>
  </si>
  <si>
    <t>Seguimiento y apoyo en actividades relacionadas con el Concejo de Bogotá, y las Juntas Administradoras Locales, en el desarrollo de los programas y/o proyectos que con estos se acuerden, para favorecer aspectos relacionados con la productividad, el fortalecimiento, y la competitividad de las unidades productivas, clusters y encadenamientos de la capital.</t>
  </si>
  <si>
    <t xml:space="preserve">Asesoramiento, planeación y optimización de iniciativas, programas y/o plataformas tecnológicas orientadas a potencializar las empresas de Bogotá, la eficiencia administrativa y la gestión de datos, a través de la innovación y el internet de las cosas, así como encontrar aliados estratégicos, alianzas y fondeo del sector público, privado y/o extranjero en general, que permita mejorar la competitividad y productividad de las empresas de Bogotá. </t>
  </si>
  <si>
    <t>Concurso de Meritos</t>
  </si>
  <si>
    <t>6 meses</t>
  </si>
  <si>
    <t xml:space="preserve">4 meses </t>
  </si>
  <si>
    <t>7848 Fortalecimiento de la productividad, competitividad e innovación del tejido empresarial de Bogotá</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</si>
  <si>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</si>
  <si>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Reactivar zonas de aglomeración priorizadas a través de la implementación de un plan de acción que propenda por la consolidación y el fortalecimiento de las mismas.</t>
  </si>
  <si>
    <t>Intervenir al menos (6) Aglomeraciones, Clusters o encadenamientos productivos para el mejoramiento de la competitividad productiva de la ciudad</t>
  </si>
  <si>
    <t>Desarrollar una estrategia de clúster definida, que permita  potenciar el crecimiento productivo y competitivo de los sectores económicos de la ciudad</t>
  </si>
  <si>
    <t>Prestar los servicios profesionales  para asesorar a la Dirección de Competitividad Bogotá Región en las relaciones y operaciones llevadas a cabo en los diferentes sectores intervenidos por la SDDE, y en el fortaleciendo los proyectos Bogotá – Región.</t>
  </si>
  <si>
    <t>Prestar los servicios profesionales para la revision, ejecución y seguimiento técnico y administrativo a planes, programas, proyectos y actividades relacionadas con el Fondo de Ciencia Tecnología e Innovación del Sistema General de Regalías y que hacen parte de la DCBR.</t>
  </si>
  <si>
    <t>Generar acciones que faciliten  el relacionamiento con los sectores económicos de la ciudad priorizados por la Alcaldía Mayor de Bogotá e intervenidos por la Dirección de Competitividad Bogotá-Región (DCBR), como estrategia de apoyo para su fortalecimiento, innovación y posicionamiento económico, productivo, comercial y turístico en la capital.</t>
  </si>
  <si>
    <t>Apoyar en el procesamiento y análisis de información relacionada con seis (6) zonas de aglomeraciones productivas, promoviendo la  oportunidad para una ciudad con ventaja comparativa y competitiva.</t>
  </si>
  <si>
    <t xml:space="preserve">Estructurar y diseñar el estado del arte, diagnóstico y caracterización, de al menos 6 seis aglomeraciones en la ciudad. Actividad que contiene la identificación de actores, levantamiento de información y linea base, estado del arte,  y grupos focales con actores, entre otros. </t>
  </si>
  <si>
    <t xml:space="preserve">6 meses </t>
  </si>
  <si>
    <t>Desarrollar una estrategia de clúster definida, que permita  potenciar el crecimiento productivo y competitivo de los sectores económicos de la ciudad.</t>
  </si>
  <si>
    <t>Realizar el diagnóstico de las diferentes zonas de aglomeración productiva de la ciudad, como instrumentos para el diseño e implementación de estrategias que permitan consolidar, fortalecer y reactivar el tejido productivo de la ciudad, con un enfoque transversal de asociatividad económica.</t>
  </si>
  <si>
    <t>7844 Fortalecimiento del comercio exterior, la productividad y el posicionamiento de Bogotá</t>
  </si>
  <si>
    <t>Abrir nuevos mercados/segmentos comerciales para al menos 100 empresas, mipymes y/o emprendimientos con potencial exportador y atracción de eventos, que permita la reactivación económica local</t>
  </si>
  <si>
    <t>Promover una Bogotá productiva 24 horas, 7 días a la semana, segura, incluyente y cuidadora, que procure generar empleo</t>
  </si>
  <si>
    <t>Apoyar empresas para su vinculación a mercados internacionales y a la gestion exportadora.</t>
  </si>
  <si>
    <t xml:space="preserve">Desarrollar un proyecto de digitalización de canales comerciales para la internacionalización de empresas. </t>
  </si>
  <si>
    <t xml:space="preserve">Promover alianzas interinstitucionales para el posicionamiento de la ciudad y de su clima de inversión. </t>
  </si>
  <si>
    <t>Desarrollar e impulsar un programa para Bogotá productiva 24/7</t>
  </si>
  <si>
    <t xml:space="preserve">Aunar esfuerzos entre actores públicos y privados para promover y fortalecer el tejido exportador a través de acciones que potencien y mejoren la competitividad de la oferta exportable de la ciudad, logrando mayor incursión en nuevos mercados, segmentos internacionales y mayor vinculación comercial internacional de las empresas. </t>
  </si>
  <si>
    <t>Contratar la prestacion de servicios de un profesional con experiencia en analizar los datos que permitan definir el direccionamiento de las extrategias en comercio exterior</t>
  </si>
  <si>
    <t>Aunar esfuerzos entre actores públicos y privados para fortalecer el tejido exportador a través de acciones que promouvan la digitalización y el uso del e-commerce</t>
  </si>
  <si>
    <t>Contratar la prestacion de servicios de un profesional con experiencia en diseñar e implementar estrategias,  programas, proyectos y alianzas para la promoción y posicionamiento de Ciudad.</t>
  </si>
  <si>
    <t xml:space="preserve">Contratar la prestacion de servicios de un profesional con experiencia en la gestión y desarrollo de iniciativas que incluyan encuentros, ferias, eventos para la potenciar el tejido productivo, abrir nuevos mercados y promoción de ciudad. </t>
  </si>
  <si>
    <t xml:space="preserve">Contratar la prestacion de servicios de un profesional con experiencia en diseñar y dirigir la estrategia de alianzas para la apertura de nuevos mercados con potencial exportador  </t>
  </si>
  <si>
    <t xml:space="preserve">Contratar la prestacion de servicios de un profesional con experiencia en la estructuración, diseño y ejecución de estrategias productivas de ciudad y APP </t>
  </si>
  <si>
    <t xml:space="preserve"> identificar, fortalecer y mejorar la competitividad de la oferta exportable para la incursión en nuevos mercados, segmentos internacionales y para mayor vinculación comercial internacional.
</t>
  </si>
  <si>
    <t>Apoyo a los programas/proyectos de la Subdirección de Internacionalización, mediante actividades que propendan por  la vinculación de empresas a mercados internacionales y a la gestion exportadora</t>
  </si>
  <si>
    <t xml:space="preserve">Promover el E-commerce, los canalesy medios digitales para consolidar sus estrategias de internacionalización y crecimiento.  </t>
  </si>
  <si>
    <t>Apoyo a los programas/proyectos de la Subdirección de Internacionalización, mediante actividades que propendan por  promover alianzas para el posicionamiento de la ciudad.</t>
  </si>
  <si>
    <t>Apoyo en el desarrollo e impulso de un programa para Bogotá productiva 24/7</t>
  </si>
  <si>
    <t>Realizar acciones para identificar, fortalecer y mejorar la competitividad de la oferta exportable para la incursión en nuevos mercados, segmentos internacionales y para mayor vinculación comercial internacional.</t>
  </si>
  <si>
    <t>Apoyar el procesamiento y análisis, de información relacionada con el comercio exterior, permitiendo la identificación de los potenciales sectores a apoyar en los procesos de exportación.</t>
  </si>
  <si>
    <t>Realizar acciones para  fortalecer el tejido exportador a través de acciones que promouvan la digitalización y el uso del e-commerce</t>
  </si>
  <si>
    <t>apoyar el diseño e implementación de estrategias, programas, proyectos y alianzas para la promoción y posicionamiento de Ciudad.</t>
  </si>
  <si>
    <t>Apoyar el desarrollo de iniciativas, proceso y espacios que promocionen y potencien la productividad de las empresas así como y el posicionamiento de la ciudad.</t>
  </si>
  <si>
    <t>Diseñar la  estrategia para la gestión de alianzas estratégicas que promuevan  la productividad, las alianzas y la competitividad de Bogotá-Región.</t>
  </si>
  <si>
    <t>Prestar los servicios profesionales a la Dirección de Competitividad Bogotá Región, en el diseño e impulso de la estrategia “Bogotá Productiva 24 horas” para fomentar la actividad productiva, comercial, cultural, cívica, turística y de prestación de servicios distritales y sociales en la jornada nocturna en la ciudad, como parte de las acciones tendientes a reactivar la economía de la Ciudad.</t>
  </si>
  <si>
    <t xml:space="preserve">convenio </t>
  </si>
  <si>
    <t>7846 Incremento de la sostenibilidad del Sistema de Abastecimiento y Distribución de Alimentos de Bogotá.</t>
  </si>
  <si>
    <t>Organizar 1.600 mercados campesinos, que hagan parte de los circuitos económicos</t>
  </si>
  <si>
    <t xml:space="preserve">Fortalecer las capacidades de los actores del SADA utilizando una metodología y una ruta que permita que los actores mejoren sus capacidades y puedan participar en procesos de encadenamientos y canales inclusivos </t>
  </si>
  <si>
    <t>Diseño e implementación del programa anual de Ciudadanía Alimentaria para el 2020</t>
  </si>
  <si>
    <t>Diseño e implementación de sistemas de información estratégica del abastecimiento alimentario para la toma de decisiones con enfoque de integración regional, el cual incorpore seguimiento de precios, alertas tempranas, producción de la ruralidad bogotana</t>
  </si>
  <si>
    <t>Realizar mercados campesinos permanentes, itinerantes y alternativos, que permitan garantizar disponibilidad de alimentos a los Bogotanos,  potenciar la economía campesina y promover la integración regional</t>
  </si>
  <si>
    <t>* Análisis de requerimientos históricos de los diferentes grupos de actores
* Gestión con entidades que pueda desarrollar o aportar el proceso de fortalecimiento
* Diseñar la metodología que será implementada en el cuatrienio. Estableciendo que módulos deberá contener el programa, como será la ruta de fortalecimiento y la mejor estrategia para desarrollar el programa. 
* Apoyar el fortalecimiento de 20 actores del SADA</t>
  </si>
  <si>
    <t xml:space="preserve">* Estructurar el documento de lineamientos técnicos de compras publicas del distrito.
* Seguimiento a los compromisos de compras publicas de las instituciones distritales
* Diseñar la estrategia de encadenamientos comerciales
* Gestionar alianzas publica o privada para potenciar los encadenamientos </t>
  </si>
  <si>
    <t>* Diseño del programa a implementar en el 2020 y su implementación, la cual tendrá un énfasis en participación ciudadana (PC)
* Propuesta del programa de ciudadanía alimentaria para el 2021, la cual contemple las tres líneas establecidas: DPDA, PC y ECA
* Presentación de la estrategia con el consejo directivo del PMASAB y CISAN
* Reuniones de trabajo con la UTA de la CISAN
* Gestión para la implementación de la estrategia distrital de Ciudadanía Alimentaria con las instituciones integrantes de la CISAN</t>
  </si>
  <si>
    <t xml:space="preserve">* Definición de requerimientos funcionales del Sistema de información, en el cual se describan los módulos y las funcionalidad necesarios, a fin de determinar el numero total y su avance
* Informe técnico mensual de desarrollo, implementación (fase en la cual se encuentra) 
* Seguimiento al desarrollo e implementación del sistema de información </t>
  </si>
  <si>
    <t>* Planeación de mercados y coordinación
* Informe mensual de mercados campesinos
* Gestión de alianzas
* Organización y acompañamiento mercados 
* Apoyo administrativo, atención call center
* Acompañamiento de Calidad e inocuidad</t>
  </si>
  <si>
    <t>Diseñar la metodología de fortalecimiento que se implementara en el cuatrienio e implementarla con un grupo de 20 actores para probar su operatividad</t>
  </si>
  <si>
    <t>Promover las compras publicas de alimentos en las entidades distritales para que los pequeños y medianos productores y transformadores de alimentos oferten mínimo un 5% de esa demanda, disminuyendo así intermediarios, obteniendo precios justos y estabilidad en la comercialización</t>
  </si>
  <si>
    <t>Implementar un programa de ciudadanía alimentaria para el semestre, con énfasis en la participación ciudadana</t>
  </si>
  <si>
    <t xml:space="preserve">Iniciar el desarrollo de un sistema de información regional que permita generar información estratégica </t>
  </si>
  <si>
    <t>Mejorar el acceso a alimentos saludables de los Bogotanos que no cuentan con equipamientos cercanos a sus hogares y potenciar la economía campesina</t>
  </si>
  <si>
    <t>Contratación Directa - Apoyo a la Gestión</t>
  </si>
  <si>
    <t>Contratación Directa - Apoyo a la Gestión
Convenio de Asociación</t>
  </si>
  <si>
    <t>7845 Desarrollo de alternativas productivas para fortalecer la sostenibilidad ambiental, productiva y comercial de los sistemas productivos de la ruralidad.</t>
  </si>
  <si>
    <t>Fortalecer la sostenibilidad ambiental, productiva y comercial de los sistemas productivos de la Ruralidad de Bogotá mediante el desarrollo de estrategias propias e interinstitucionales dirigidas al aumento de la competitividad en el marco de un “Nuevo Contrato Social y Ambiental para la Bogotá del Siglo XXI”.</t>
  </si>
  <si>
    <t>Vincular al menos 750 Hogares y/o unidades productivas a procesos productivos sostenibles y sustentables y de comercialización en el sector rural</t>
  </si>
  <si>
    <t>No. Hogares y/o unidades productivas vinculadas a  procesos productivos sostenibles y sustentables</t>
  </si>
  <si>
    <t>Formar al menos 15 Hogares y/o unidades productivas a procesos productivos sostenibles y sustentables y de comercialización en el sector rural</t>
  </si>
  <si>
    <t>Vincular 6 actores de interés, en alternativas económicas, mediante el acompañamiento y
consolidación de encadenamientos comerciales</t>
  </si>
  <si>
    <t xml:space="preserve">
El enfoque de intervención  en la ruralidad de Bogotá partirá del análisis integral del territorio y de la planificación de la acciones  de  los diferentes actores que interactuan e intervienen en el mismo. </t>
  </si>
  <si>
    <t xml:space="preserve">Desarrollar con los productores rurales ejercicios asociativos y de comercialización asociada a las alternativas productivas promoviendo la apertura de diferentes canales de comercialización </t>
  </si>
  <si>
    <t xml:space="preserve">
1. Fomento a la implementación de alternativas productivas: evaluando las vocaciones del suelo de la ruralidad de Bogotá, donde se sugiere cuál es el tipo de sistema productivo que se debe implementar o fortalecer o si por el contrario se debe brindar alternativas productivas para las familias que estén ubicadas en las zonas de conservación o de reserva.
2. Asistencia técnica y extensión rural: la asistencia técnica se pretende brindar de forma integral para que el productor cuente con las herramientas para el desarrollo de prácticas sostenibles en la agricultura y ganadería  para generar ingresos y mejorar su calidad de vida. </t>
  </si>
  <si>
    <t>1. Fortalecimiento a encadenamientos productivos: los productores que cuentan con encadenamientos productivos establecidos serán fortalecidos en los aspectos que lo requieran mediante la asistencia técnica integral y  procesos de agregación de valor de productos y servicios agropecuarios</t>
  </si>
  <si>
    <t>Promover la inclusión de pequeños y medianos productores  a desarrollar acciones orientadas a la adopción o fortalecimiento de sistemas productivos agropecuarios sostenibles</t>
  </si>
  <si>
    <t>Realizar el acompañamiento a los productores rurales en la adquisición de competencias comerciales y   la inserción en  encadenamientos comerciales tanto para organizaciones de productores formales como productores informales.</t>
  </si>
  <si>
    <t xml:space="preserve">5 meses </t>
  </si>
  <si>
    <t>No. 7865 Fortalecimiento de la información que se genera sobre la dinámica económica de la ciudad-región. Bogotá</t>
  </si>
  <si>
    <t>Integrar los observatorios del sector Desarrollo Económico,  como fuente de información para la toma de decisiones acertadas para el desarrollo de acciones que permitan la mitigación de impactos negativos de la crisis.</t>
  </si>
  <si>
    <t>Diseñar metodologías e instrumentos para el análisis y seguimiento del comportamiento del sector Desarrollo Económico.</t>
  </si>
  <si>
    <t xml:space="preserve">Contar con las herramientas informáticas que permitan la generación,análisis, seguimiento y procesamiento  de información.  </t>
  </si>
  <si>
    <t xml:space="preserve">Producir información económica, estadística y geográfica consistente, confiable, validada y actualizada,  relevante  para la ciudad y publicarla oportunamente en el ODEB </t>
  </si>
  <si>
    <t>Generar investigaciones susceptibles de servir de insumo para la formulación, coordinación, ejecución, seguimiento  y evaluación de las políticas públicas distritales.</t>
  </si>
  <si>
    <t>Renovar o actualizar los sistemas informaticos requeridos para el procesamiento y generación de la información económica de Bogotá y la región</t>
  </si>
  <si>
    <t>Recolectar información primaria sobre la dinámica económica de la ciudad</t>
  </si>
  <si>
    <t>Efectuar los cálculos, validación, análisis de información económica de la ciudad - región y realizar el seguimiento a la información económica de la ciudad mediante el procesamiento de bases de  datos, documentos e informes estadísticos y capas de georreferenciación de la información, entre otros.</t>
  </si>
  <si>
    <t xml:space="preserve">
Buscar, analizar, recopilar, producir información económica de la ciudad y plasmarla en estudios e investigaciones y documentos  económicos.</t>
  </si>
  <si>
    <t>Contratar la renovación y soporte técnico de las licencias SAS ANALYTICS PRO y ACCESS to PC Files con que cuenta la Secretaría Distrital de Desarrollo Económico.</t>
  </si>
  <si>
    <t>Prestar los servicios profesionales organizando y dirigiendo a un equipo de encuestadores durante todo el proceso del levantamiento de la información que sobre la coyuntura económica determine la SDDE.</t>
  </si>
  <si>
    <t>Realizar las actividades de recolección de información en campo sobre la coyuntura económica de la ciudad de Bogotá, determinadas  por la Dirección de Estudios de Desarrollo Económico.</t>
  </si>
  <si>
    <t>Prestar los servicios profesionales a la Dirección de Estudios de Desarrollo Económico en la búsqueda, recolección, análisis, consolidación, seguimiento  y validación de la información estadística que permita la realización de documentos socioeconómicos susceptibles de servir de insumo para la toma de decisiones por parte de la SDDE.</t>
  </si>
  <si>
    <t>Prestar los servicios profesionales apoyando el proceso de georreferenciación de la información  que le permita a la Secretaría realizar el seguimiento y/o análisis de las intervenciones en materia económica y sectorial en el Distrito Capital.</t>
  </si>
  <si>
    <t>Prestar los servicios profesionales apoyando a la Subdirección de Información y Estadísticas en la realización de análisis estadísticos que permitan identificar a través de diferentes técnicas, información necesaria para la construcción de documentos estadísticos, así como la estructuración, consolidación y evaluación de la calidad de bases de datos para la generación de informes estadísticos e información económica.</t>
  </si>
  <si>
    <t xml:space="preserve">Prestar los servicios profesionales a la Dirección de Estudios de Desarrollo Económico en el procesamiento de las bases de datos, micro datos y soportes estadístico para la construcción de modelos, informes, estudios, documentos e investigaciones económicas, así como la estructuración, consolidación y evaluación de la consistencia de bases de datos para la generación de informes estadísticos y económicos
</t>
  </si>
  <si>
    <t>Prestar servicios profesionales a la Dirección de Estudios de Desarrollo Económico, en la búsqueda, análisis, y consolidación de información para la realización de documentos de coyuntura económica y el seguimiento de políticas públicas propias del sector desarrollo económico de Bogotá</t>
  </si>
  <si>
    <t>Prestar servicios profesionales a la Dirección de Estudios de Desarrollo Económico para apoyar la elaboración documental, análisis y producción de información requerida para la realización de estudios e investigaciones en materia económica de Bogotá.</t>
  </si>
  <si>
    <t>Prestar servicios profesionales a la Dirección de Estudios de Desarrollo Económico en la búsqueda, recolección y análisis de la información requerida en el marco de la Estrategia de Mitigación y Reactivación Económica de Bogotá, D.C.</t>
  </si>
  <si>
    <t>Prestar servicios profesionales a la Dirección de Estudios de Desarrollo Económico en el análisis, consolidación, seguimiento y validación de información estadística, así como la elaboración de documentos y estudios de dinámica económica para la ciudad-región</t>
  </si>
  <si>
    <t>Prestar servicios profesionales de apoyo a la Secretaría Distrital de Desarrollo Económico para el procesamiento, validación y análisis de las bases de datos sobre las empresas habilitadas para su operación en el marco de la Estrategia de Mitigación del Impacto Económico, el Fomento y la Reactivación Económica de Bogotá, D.C.</t>
  </si>
  <si>
    <t>Prestar servicios profesionales de apoyo a la Secretaría Distrital de Desarrollo Económico para el procesamiento, sistematización, seguimiento, evaluación y reportes periódicos sobre las empresas habilitadas para su operación en el marco de la Estrategia de Mitigación del Impacto Económico, el Fomento y la Reactivación Económica de Bogotá, D.C.</t>
  </si>
  <si>
    <t xml:space="preserve">Prestar servicios profesionales de apoyo a la Secretaría Distrital de Desarrollo Económico en la organización, articulación, gestión, seguimiento y evaluación del proceso de habilitación de empresas en el marco de la Estrategia de Mitigación del Impacto Económico, el Fomento y la Reactivación Económica de Bogotá, D.C. </t>
  </si>
  <si>
    <t>12  meses</t>
  </si>
  <si>
    <t>4  meses</t>
  </si>
  <si>
    <t>3  meses y 3 semanas</t>
  </si>
  <si>
    <t>3  meses y 2 semanas</t>
  </si>
  <si>
    <t>5  meses</t>
  </si>
  <si>
    <t xml:space="preserve">Incrementar la capacidad administrativa y logística   Institucional en el apoyo transversal de la SDDE </t>
  </si>
  <si>
    <t xml:space="preserve">DIRECTOR (A) DE GESTION CORPORATIVA </t>
  </si>
  <si>
    <t>Asesorar jurídica y técnicamente los 13 proyectos de inversión ejecutados por la SDDE</t>
  </si>
  <si>
    <t>Fortalecer 5 dependencias de apoyo transversal</t>
  </si>
  <si>
    <t>Garantizar la operación de la infraestructura fisica</t>
  </si>
  <si>
    <t>Lograr una calificación de sobre la Implementación del Sistema de gestión documental</t>
  </si>
  <si>
    <t>Mantener actualizado 100%  sistemas de información de PQR y el link de transparencia</t>
  </si>
  <si>
    <t>Mantener en operación los 9 sistemas de información PERNO, SISCO, CORDIS, LIMAY, SAI, SAE, SUIM, ALFRESCO y APP para móviles</t>
  </si>
  <si>
    <t>Apoyar jurídicamente los procesos de contratación, la respuesta a demandas tutelas y derechos de petición y la prevención del daño antijurídico de la entidad</t>
  </si>
  <si>
    <t xml:space="preserve">Realizar campañas de actualización normativa de los procesos, acompar los procesos de contratcion de la entidad </t>
  </si>
  <si>
    <t>Garantizar la prestación de los  servicios  de la areas de la entidad, apoyo administrativo  para el correcto funcionamiento de la entidad.</t>
  </si>
  <si>
    <t>contratar la prestación de los  servicios  de la areas de la entidad, apoyo administrativo  para el correcto funcionamiento de la entidad.</t>
  </si>
  <si>
    <t>Se elaborará un plan anual de mantenimiento cuyo avance se reportara para el cumplimiento de la meta</t>
  </si>
  <si>
    <t xml:space="preserve"> Dar continuidad al  mantenimiento preventivo y correctivo a las instalaciones de la SDDE</t>
  </si>
  <si>
    <t>En aplicación de la (NTD-SIG 001:2011) se realizará actualización permanente a los subsistemas del SIG y elaboración de informes de seguimiento</t>
  </si>
  <si>
    <t>Darle continuidad a  la intervención  del archivo central de la SDDE ajustandolo a las TRD aprobadas para la SDDE</t>
  </si>
  <si>
    <t>Garantizar la prestación de los  servicios  de la areas de la entidad, apoyo administrativo  para el correcto funcionamiento de la entidad. En aplicación de la (NTD-SIG 001:2011) se realizará actualización permanente a los subsistemas del SIG y elaboración de informes de seguimiento</t>
  </si>
  <si>
    <t xml:space="preserve">Dar continuidead  a  la prestación de los  servicios  de la areas de la entidad, apoyo administrativo  para el correcto funcionamiento de la entidad. En aplicación de la (NTD-SIG 001:2011) </t>
  </si>
  <si>
    <t>Mejorar la operación de la infraestructura tecnologiga de la entidad y de esta forma mejorar las condiciones de seguridad de las instalacion donde opera la SDDE</t>
  </si>
  <si>
    <t>Adquisición de Equipos de Computo, servidores, impresoras y equipos de telecomunicación, licencias, traslado del data center si solo si hay cambio de sede.</t>
  </si>
  <si>
    <t>Prestar servicios profesionales brindando apoyo en los procesos contractuales y demas exigencias juridicas de las Secretaria Distrital de Desarrollo Economico</t>
  </si>
  <si>
    <t>Prestar los servicios profesionales a la Subdirección Administrativa y Financiera en la ejecución de actividades de contratación pública y talento humano, a cargo de la Dependencia.</t>
  </si>
  <si>
    <t>Prestar sus servicios profesionales brindando apoyo a la Oficina Asesora Jurídica en material contractual y en el cumplimiento de las funciones de la Dependencia.</t>
  </si>
  <si>
    <t>Prestar los servicios profesionales para ejercer la defensa judicial y extrajudicial de la Secretaría Distrital de Desarrollo Económico en aquellos procesos que cursen a favor o en contra de la Entidad.</t>
  </si>
  <si>
    <t>Prestar los servicios profesionales para ejercer la defensa judicial de la Secretaría Distrital de Desarrollo Económico en aquellos procesos que le sean designados.</t>
  </si>
  <si>
    <t>Prestar los servicios profesionales para ejercer la defensa judicial de la Secretaría Distrital de Desarrollo Económico en los procesos que le sean designados.</t>
  </si>
  <si>
    <t>Prestar servicios profesionales brindando apoyo a la Oficina Asesora Jurídica en material contractual, así como en el cumplimiento de las demás funciones de la de la Dependencia.</t>
  </si>
  <si>
    <t>Prestar servicios profesionales para apoyar a la Oficina Asesora Jurídica en la revisión, seguimiento y acompañamiento en cada una de las etapas de los procesos de contratación, así como brindar apoyo jurídico en las actividades y actos inherentes al desarrollo y ejecución de los proyectos de la entidad y en temas de alta complejidad.</t>
  </si>
  <si>
    <t>Prestar los servicios profesionales a la Dirección de Gestión Corporativa en actividades administrativas y las asociadas a los procesos de contratación</t>
  </si>
  <si>
    <t>Prestar servicios profesionales especializados realizando el diagnóstico, análisis y estudio preliminar de la modernización de la planta de personal de la Secretaría, y de los procesos y procedimientos de la Dirección de Gestión Corporativa.</t>
  </si>
  <si>
    <t>Prestar servicios profesionales en temas administrativos y dar apoyo técnico en los procesos de supervisión a los contratos que se encuentran en cabeza de la  Dirección de Gestión Corporativa.</t>
  </si>
  <si>
    <t>Prestar los servicios de apoyo administrativos de la Subdirección Administrativa y financiera en los temas relacionados con las diferentes actividades de la misma.</t>
  </si>
  <si>
    <t>Prestar los servicios profesionales en el seguimiento y control ambiental al instrumento de planeación ambiental (PIGA)  en las diferentes sedes de la entidad.</t>
  </si>
  <si>
    <t>Prestar los servicios profesionales en la implementación de los programas de bienestar social, seguridad y salud en el trabajo, gestión ambiental y capacitación de la Dirección de Gestión Corporativa de la Secretaria de Desarrollo Económico.</t>
  </si>
  <si>
    <t>Prestar servicios de apoyo en el manejo de inventarios ala gestion administrativa y operativa del area de almacen e inventario en la Secretaria Distrital de Desarrollo Economico.</t>
  </si>
  <si>
    <t>Prestar servicios profesionales a la Dirección de Gestión Corporativa de la Secretaría Distrital de Desarrollo Económico; en el desarrollo de actividades relacionadas con la gestión del inventario de la Entidad.</t>
  </si>
  <si>
    <t>Prestar servicios de apoyo en el manejo de inventarios a la gestión administrativa y operativa del área de Almacén e Inventario en la Secretaría Distrital de Desarrollo Económico.</t>
  </si>
  <si>
    <t>Prestar servicios de apoyo en el manejo de inventarios a la gestion administrativa y operativa del area de almacen e inventario en la Secretaria Distrital de Desarrollo Economico.</t>
  </si>
  <si>
    <t>Prestar servicios de apoyo a la gestión a la Dirección de Gestión Corporativa de la Secretaría Distrital de Desarrollo Económico; en labores operativas y asistenciales que le sean asignadas</t>
  </si>
  <si>
    <t>Prestar servicios profesionales para dar apoyo en temas relacionados a los procesos de entrada y salida de bienes del almacén a cargo de la Subdirección Administrativa y Financiera.</t>
  </si>
  <si>
    <t>Prestar  servicios profesionales en el ámbito Financiero y Tributario, relacionados con revisión Estados Financieros, informes  presupuestales y las demás temas que requiera la Dirección de Gestión Corporativa que se ajusten al perfil profesional</t>
  </si>
  <si>
    <t>Prestar servicios profesionales en el ámbito Financiero y de Talento Humano, procesos de contratación, evaluación financiera correspondiente a los procesos contractuales que adelanta la Secretaría Distrital de Desarrollo Económico y Procedimientos y análisis de incapacidades, consolidación de prestaciones sociales y las demás funciones que requiera la Dirección de Gestión Corporativa.</t>
  </si>
  <si>
    <t>Prestar los servicios de apoyo a la gestión en temas operativos financieros que requiera adelantar la Dirección de Gestión Corporativa</t>
  </si>
  <si>
    <t>Prestación de servicios técnicos para apoyar la gestión en la oficina de atención al ciudadano y correspondencia en actividades relacionadas con la atención, peticiones, quejas y reclamos presentadas por los usuarios.</t>
  </si>
  <si>
    <t>Prestar servicios profesionales para apoyar el seguimiento y evaluación del sistema de control interno contable y financiero dentro del programa anual de auditorías y labores requeridas para el cumplimiento de los roles de la asesoría de control interno o quien haga sus veces</t>
  </si>
  <si>
    <t>Prestar  servicios profesionales en el ámbito Financiero y Tributario, relacionados con revisión Estados Financieros, informes  presupuestales y las demás temas que requiera la Dirección de Gestión Corporativa” que se ajusten al perfil profesional</t>
  </si>
  <si>
    <t>Prestar sus servicios profesionales de abogado (a) a la Oficina de Control Interno, con el fin de apoyar las auditorías internas de calidad que se realicen a los procesos que forman parte del Sistema Integrado de Gestión de la Secretaría Distrital de Desarrollo Económico, con enfoque especial en el proceso de gestión contractual.</t>
  </si>
  <si>
    <t>Prestar servicios profesionales especializados para realizar acompañamiento a las gestiones propias del Despacho de la Secretaría Distrital de Desarrollo Económico.</t>
  </si>
  <si>
    <t>Prestar servicios profesionales en temas relacionados con la elaboración de conceptos, proyección y revisión de actos administrativos, respuesta a derechos de petición que adelanta la Subsecretaría de Desarrollo Económico y Disciplinarios.</t>
  </si>
  <si>
    <t>Prestar los servicios profesionales para el apoyo en la elaboración de conceptos, proyección y revisión de actos administrativos que adelanta la Subsecretaría  de Desarollo Económico y Disciplinarios.</t>
  </si>
  <si>
    <t>Prestar los servicios profesionales en la elaboración de fotografías y contenido para la divulgación de ferias, eventos y proyectos en los que participa la Secretaria de Desarrollo Económico.</t>
  </si>
  <si>
    <t>Prestar servicios profesionales para dar apoyo en la generación de contenidos audiovisuales de forma periódica relacionada a temas de actividades misionales que ejecuta la Secretaría Distrital de Desarrollo Económico.</t>
  </si>
  <si>
    <t>Prestar servicios profesionales para dar apoyo en la proyección y ejecución de las estrategias de comunicaciones de la entidad en temas relacionados con el manejo de las redes sociales de la SDDE, creando contenido estratégico para publicar en los diferentes espacios electrónicos.</t>
  </si>
  <si>
    <t>Prestar servicios profesionales en la generación de contenidos gráficos para la Secretaría Distrital de Desarrollo Económico</t>
  </si>
  <si>
    <t>Prestar servicios profesionales en la generación de contenidos gráficos para campañas externas de cara a los objetivos misionales de la Secretaría Distrital de Desarrollo Económico.</t>
  </si>
  <si>
    <t xml:space="preserve">Prestar servicios profesionales y de apoyo a las diferetes areas de la entidad </t>
  </si>
  <si>
    <t>Prestar los servicios para apoyar el desarrollo de las actividades de mantenimiento en las sedes de la Secretaria Distrital de Desarrollo Económico</t>
  </si>
  <si>
    <t>Prestar los servicios para  apoyar el  desarrollo de las actividades de mantenimiento en las sedes de la Secretaria Distrital de Desarrollo Económico</t>
  </si>
  <si>
    <t>Prestar el servicio de mantenimiento integral preventivo y correctivo con suministro de materiales, repuestos y mano de obra para el parque automotor de propiedad de la Secretaria Distrital de Desarrollo Económico — SDDE</t>
  </si>
  <si>
    <t>Suministro e instalación de vidrios en la Plaza de los Artesanos, sede de la Secretaría Distrital de Desarrollo Económico.</t>
  </si>
  <si>
    <t>Mantenimiento Motobombas sistema hidráulico</t>
  </si>
  <si>
    <t>Dar apoyo en las actividades que adelanta la Subdirección Administrativa y Financiera en la actualización y cargue de información de los contratos en los diferentes  sistemas de publicación</t>
  </si>
  <si>
    <t>Prestar los servicios de apoyo tecnológicos para la Secretaría Distrital de Desarrollo Económico en temas relacionados al desarrollo, ejecución y cumplimiento de los planes y programas asociados al subsistema de gestión documental.</t>
  </si>
  <si>
    <t>Prestar los servicios de apoyo a la Secretaría Distrital de Desarrollo Económico, en las actividades de Clasificación, Organización, Ordenación y descripción  física y magnética de los archivos que se encuentran en custodia del Archivo Central de la Entidad.</t>
  </si>
  <si>
    <t>Prestar los servicios Tecnológicos a la Secretaría Distrital de Desarrollo Económico para el desarrollo, ejecución y cumplimiento de los planes y programas asociados al subsistema de gestión documental.</t>
  </si>
  <si>
    <t>Prestar los servicios de apoyo en actividades  relacionadas con el programa de gestión documental de la entidad y en la organización de los archivos de gestión y central de la Secretaria</t>
  </si>
  <si>
    <t>Prestar los servicios de apoyo a la Gestión para realizar actividades administrativas en la Secretaria Distrital de Desarrollo Económico</t>
  </si>
  <si>
    <t>Servicio de mantenimiento preventivo, correctivo y bolsa de repuestos para los equipos de cómputo y demás elementos informáticos.</t>
  </si>
  <si>
    <t xml:space="preserve">Adquisiscion de licencias  suite google suimiento proyectos </t>
  </si>
  <si>
    <t>Prestar servicios profesionales en la administración a las bases de datos Oracle y plataforma Linux de la Secretaría Distrital de Desarrollo Económico.</t>
  </si>
  <si>
    <t>Prestar los servicios profesionales a la Secretaría de Desarrollo Económico, para dar soporte a las herramientas Oracle BI (Inteligencia de Negocios) y a los aplicativos SUIM y SUIME.</t>
  </si>
  <si>
    <t>Prestar los servicios profesionales a la Secretaría de Desarrollo Económico, para dar soporte técnico especializado a los módulos de información contable SAI, SAE, Interfaz Contable y asesorar nuevos desarrollos requeridos por la Entidad.</t>
  </si>
  <si>
    <t>Prestar los servicios profesionales a la Secretaría Distrital de Desarrollo Económico, para garantizar el correcto funcionamiento de las comunicaciones del Datacenter y administración de todos los equipos de networking  (Switches, Accespoint, Routers, ETC).</t>
  </si>
  <si>
    <t>IMPLEMENTAR LA MIGRACIÓN DEL PROTOCOLO DE CONEXIÓN IPV4 A IPV6 EN TODOS LOS SERVICIOS TECNOLÓGICOS DE LA SDDE.</t>
  </si>
  <si>
    <t>Renovar  por 2 años, la suscripción del licenciamiento de la solución perimetral UTM SG430 FullGuard instalada en la red de la SDDE y 400 licencias de Central Intercept X</t>
  </si>
  <si>
    <t xml:space="preserve">LICITACION </t>
  </si>
  <si>
    <t>MINIMA</t>
  </si>
  <si>
    <t>MENOR CUANTIA</t>
  </si>
  <si>
    <t>SUBASTA INVERSA</t>
  </si>
  <si>
    <t>3 meses</t>
  </si>
  <si>
    <t>1 mes</t>
  </si>
  <si>
    <t>8 meses</t>
  </si>
  <si>
    <t>7 meses</t>
  </si>
  <si>
    <t>12 meses</t>
  </si>
  <si>
    <t>Contratación Directa</t>
  </si>
  <si>
    <t>Apoyo a la gestión - 1. Prestar los servicios profesionales  a la SFIF para apoyar la implementación, desarrollo y ejecución de los talleres de educación financiera, la organización y ejecución de las convocatorias para promover una participacion activa en los mismos,  así como identificar oportunidades de articulación con entidades públicas o privadas para dictar talleres enfocados al desarrollo de hablidades financieras y gerenciales. 
2. Prestar los servicios profesionales externos para cubrir eventos de inclusión financiera específicos o talleres de educación financiera con amplias audiencias o con enfoque diferencial en los que se requieran conocimientos especializados.
Contratar DOS (2) CPS con posibilidad de contratar otros externos para eventos específicos
Contratar CUATRO(4)  CPS</t>
  </si>
  <si>
    <t xml:space="preserve">1. Memorando de entendimiento con desarrolladores de aplicaciones o plataformas digitales donde se puedan promover las actividades de inclusión financiera de la SFIF
2. Actividades de logística u organización con aliados estratégicos interesados en el desarrollo conjunto de actividades que promuevan la inclusión financiera. 
3. Eventual contratación de servicios de diseño y elaboración de material publicitario.
Contratar DOS (2)CPS con posibilidad de contratar otros externos para eventos específicos
Contratar CUATRO (4)  CPS </t>
  </si>
  <si>
    <t xml:space="preserve">Aunar esfuerzos técnicos, administrativos y económicos entre la Secretaría Distrital de Desarrollo Económico (SDDE) y un asociado,  para poner en marcha y ejecutar el vehículo de financiamiento definido por la SFIF, por medio del cual se  contribuya al fortalecimiento de micro, pequeñas y medianas unidades productivas garantizando su productividad y crecimiento sostenible. 
</t>
  </si>
  <si>
    <t>No de persona colocadas, con énfasis en sectores de oportunidad y en empleos verdes</t>
  </si>
  <si>
    <t>No. de Personas formadas en nuevas competencias y habilidades para el trabajo</t>
  </si>
  <si>
    <t>No. empreendedores de subsistencia o micro y pequeñas empresarios con habilidades financieras desarrolladas</t>
  </si>
  <si>
    <t>Número unidades de micro, pequeña y mediana empresa, negocios, pequeños comercios, unidades productivas aglomeradas, y/o emprendimientos por subsistencia, que permitan su acceso a liquidez y la conservación de los empleos o que ayude a crecer o consolidar sus negocios</t>
  </si>
  <si>
    <t>Actualizar la Política Pública de Desarrrollo Económico, ante la nueva situación económica</t>
  </si>
  <si>
    <t> Diseño, puesta en marcha y fondeo de un vehículo de propósito especial (SPV)</t>
  </si>
  <si>
    <t>No. de Zonas de aglomeración con aumento de su productividad</t>
  </si>
  <si>
    <t>Número de eventos  desarrollados con prioridad en prioridad a estrategias presenciales y/o virtuales</t>
  </si>
  <si>
    <t>Fortalecer la productividad y competitividad en los sectores económicos de Bogotá-Región</t>
  </si>
  <si>
    <t>Complejo físico de innovación, ciencia y tecnología, creado para el fortalecimiento del ecosistema de CIT de la Bogotá-región</t>
  </si>
  <si>
    <t xml:space="preserve">Impactar al menos 3.500 emprendimientos de alto potencial de crecimiento </t>
  </si>
  <si>
    <t>Diseñar y formular la estrategia para la estructuración, financiación y puesta en marcha del complejo fisico de innovación</t>
  </si>
  <si>
    <t xml:space="preserve">
Productividad, el fortalecimiento, y la competitividad de las unidades productivas</t>
  </si>
  <si>
    <t>Planeación y optimización de iniciativas, programas y/o plataformas tecnológicas orientadas a potencializar las empresas de Bogotá</t>
  </si>
  <si>
    <t xml:space="preserve">Acompañamiento en las estrategias de relaciones y articulación con los diferentes grupos de interes. </t>
  </si>
  <si>
    <t>Comunicaciones externas,  gestión de contenidos, manejo de indicadores de gestión y  competencias de coordinación y articulación</t>
  </si>
  <si>
    <t>Consolidación y traslado para cargue en los diferentes aplicativos de documentación que se requieran en desarrollo de contratos, convenios y proyectos.</t>
  </si>
  <si>
    <t xml:space="preserve">Apoyo y seguimiento de los trámites administrativos y requerimientos internos. </t>
  </si>
  <si>
    <t>Mejorar la sofisticación y diversificación del tejido empresarial de Bogotá Región</t>
  </si>
  <si>
    <t>Incrementar la vinculación y proyección internacional del comercio y la inversión de la economía bogotana, en un
contexto de reactivación global post pandemia COVID 19.</t>
  </si>
  <si>
    <t>No. de nuevos mercados /segmentos comerciales abiertos para 100 empresas</t>
  </si>
  <si>
    <t xml:space="preserve"> Programa impulsado para la Bogotà productiva 24/7</t>
  </si>
  <si>
    <t xml:space="preserve">Fortalecer 20 actores del SADA que se vinculen al programa de fortalecimiento 
Indicador: Avance en el fortalecimiento de Actores del SADA que finalicen el programa. </t>
  </si>
  <si>
    <t xml:space="preserve">Acompañar 14 proyectos productivos hasta que realicen encadenamiento comercial efectivo </t>
  </si>
  <si>
    <t xml:space="preserve">Implementar el 12,5% de las acciones para el desarrollo de la estrategia Distrital de Ciudadanía Alimentaria a través de un programa anual </t>
  </si>
  <si>
    <t>Implementar el 7% de los módulos del sistema de información establecidos</t>
  </si>
  <si>
    <t xml:space="preserve">Realizar 150 mercados campesinos en sus diferentes modalidades 
Indicador: Avance en la realización del número de  mercados campesinos
</t>
  </si>
  <si>
    <t>Incrementar la sostenibilidad del Sistema de Abastecimiento y Distribución de Alimentos de Bogotá</t>
  </si>
  <si>
    <r>
      <t xml:space="preserve">Promover canales comerciales </t>
    </r>
    <r>
      <rPr>
        <sz val="12"/>
        <color rgb="FF000000"/>
        <rFont val="Calibri"/>
        <family val="2"/>
        <scheme val="minor"/>
      </rPr>
      <t>que permitan la inclusión de pequeños y medianos productores y trasformadores de alimentos de la ruralidad bogotana y la Región Central para realizar encadenamientos comerciales efectivos</t>
    </r>
  </si>
  <si>
    <t>Fortalecer al menos 8.000 actores del Sistema de Abastecimiento Distrital de Alimentos, especialmente a los campesinos el fortalecimiento de sus organizaciones sociales</t>
  </si>
  <si>
    <t>No. de Actores del Sistema de Abastecimiento Alimentario fortalecidos</t>
  </si>
  <si>
    <t>No. de Mercados campesinos organizados</t>
  </si>
  <si>
    <t>Fortalecer la información que se genera sobre temas propios de la dinámica económica de la ciudad-región
articulando interinstitucionalmente a las entidades del sector, frente a la toma de decisiones relacionadas con el
Desarrollo Económico de Bogotá.</t>
  </si>
  <si>
    <t>Observatorios del Sector de Desarrollo Económico integrados</t>
  </si>
  <si>
    <r>
      <t xml:space="preserve"> 
Elaborar</t>
    </r>
    <r>
      <rPr>
        <sz val="12"/>
        <color rgb="FFFF0000"/>
        <rFont val="Calibri"/>
        <family val="2"/>
        <scheme val="minor"/>
      </rPr>
      <t xml:space="preserve">  </t>
    </r>
    <r>
      <rPr>
        <sz val="12"/>
        <rFont val="Calibri"/>
        <family val="2"/>
        <scheme val="minor"/>
      </rPr>
      <t>investigaciones que aporten a la formulación, coordinación, ejecución, seguimiento  y evaluación de las políticas públicas distritales.</t>
    </r>
    <r>
      <rPr>
        <sz val="12"/>
        <color rgb="FFFF0000"/>
        <rFont val="Calibri"/>
        <family val="2"/>
        <scheme val="minor"/>
      </rPr>
      <t xml:space="preserve">
</t>
    </r>
    <r>
      <rPr>
        <sz val="12"/>
        <rFont val="Calibri"/>
        <family val="2"/>
        <scheme val="minor"/>
      </rPr>
      <t>((35)Documentos de investigación, para el segundo semestre 5 investigaciones)</t>
    </r>
  </si>
  <si>
    <t xml:space="preserve">Elevar el nivel de efectividad en la gestión pública del sector, en el marco de MIPG al menos el 73% </t>
  </si>
  <si>
    <t>Efectividad en la gestiòn pùblica del sector</t>
  </si>
  <si>
    <t>7849-Incremento de la capacidad administrativa y logística institucional en los servicios de apoyo transversal de la Secretaría Distrital de Desarrollo Económico.</t>
  </si>
  <si>
    <t>7843 - Fortalecimiento de la planeación institucional a través del incremento del desempeño en el sitesma de gestión de la Secretaría de Desarrollo Económico de Bogotá.</t>
  </si>
  <si>
    <t xml:space="preserve">Incrementar el desarrollo de estrategias de acción institucional orientadas al cumplimiento de las políticas implementadas en el marco del Sistema de Gestión de la entidad. </t>
  </si>
  <si>
    <t>JEFE OFICINA ASESORA DE PLANEACIÓN</t>
  </si>
  <si>
    <t>Efectividad en la gestión pública del sector</t>
  </si>
  <si>
    <t>Fortalecer la Política de Planeación Institucional</t>
  </si>
  <si>
    <t>Fortalecer la Política de Seguimiento y Evaluación Institucional</t>
  </si>
  <si>
    <t>Fortalecer la política de Transparencia, Acceso a la Información Pública y Lucha contra la Corrupción</t>
  </si>
  <si>
    <t>Fortalecer la Política de participación ciudadana en la gestión pública</t>
  </si>
  <si>
    <t>Fortalecer la Política de Gestión de conocimiento</t>
  </si>
  <si>
    <t xml:space="preserve">Diseñar actividades que permitan una adecuada implementación de la ruta estratégica y operativa que guiará la gestión de la entidad en concordancia con las necesidades de sus grupos de valor.  </t>
  </si>
  <si>
    <t xml:space="preserve">* Generar informes donde se presente el seguimiento a los avances en las diferentes acciones e indicadores de los proyectos de inversión
*Actualizar mensualmente las matrices de reporte de metas para el seguimiento físico y financiero y su respectivo reporte al aplicativo SEGPLAN.
*Implementar la metodología de cadena de valor para analizar los resultados e impactos que tienen las intervenciones de los proyectos de inversión de la entidad.
*Acompañar el seguimiento de los proyectos de inversión de las Áreas Misionales y de Apoyo de la entidad para el nuevo Plan de Desarrollo 2020-2024
</t>
  </si>
  <si>
    <t>Desarrollar estrategias y actividades en torno al seguimiento y la evaluación de los resultados institucionales, con el fin de verificar permanentemente que la ejecución de las actividades, el cumplimiento de metas o el uso de recursos correspondan con lo programado en la planeación institucional</t>
  </si>
  <si>
    <t xml:space="preserve">*Desarrollar Informes de Avance a la Ejecución de Proyectos (IAEP).
*Realizar informes de seguimiento a la etapa contractual de los proyectos de inversión.
*Elaborar boletines del Sistema Unificado de Información Mision
</t>
  </si>
  <si>
    <t>Divulgar activamente la información pública sin que medie solicitud alguna (transparencia activa); así mismo, responder de buena fe, de manera adecuada, veraz, oportuna y gratuita a las solicitudes de acceso a la información pública (transparencia pasiva).</t>
  </si>
  <si>
    <t>*Acompañar la implementación del Plan Anticorrupción y Atención al Ciudadano vigencia 2020.
*Actualizar el Link de transparencia y acceso a la información pública de la entidad.
*Elaborar el Informe de seguimiento a la implementación de la ley de transparencia.</t>
  </si>
  <si>
    <t>Garantizar la incidencia efectiva de los ciudadanos y sus organizaciones en los procesos de planeación, ejecución, evaluación -incluyendo la rendición de cuentas- de su gestión, a través de diversos espacios, mecanismos, canales y prácticas de participación ciudadana.</t>
  </si>
  <si>
    <t>* Formular la implementación, evaluación y seguimiento de los planes de Rendición de Cuentas (RDC) y Participación ciudadana. 
*Evaluar la incidencia de los espacios de participación ciudadana implementados por la entidad. 
* Promover canales de comunicación entre la Secretaria Distrital de Desarrollo Económico y la ciudadanía con el fin de facilitar el dialogo en doble vía.
*Socializar y validar con la ciudadanía los compromisos asumidos, informes generados al interior de la entidad, entre otros.</t>
  </si>
  <si>
    <t xml:space="preserve">Dinamizar el ciclo de la gestión pública facilitando así el aprendizaje, la difusión e  interconección del conocimiento entre los servidores y los grupos de valor, promoviendo así soluciones efectivas que permitan orientar la gestión al servicio de los ciudadanos. </t>
  </si>
  <si>
    <t>* Coordinar y revisar la actualización de los procesos y procedimientos para el cumplimiento de la política pública y los planes integrales de acciones afirmativas de los grupos poblacionales asignados.
*Apoyar la complementación y seguimiento del Modelo Integrado de Planeación y Gestión -MIPG-.
*Implementar la metodología y/o herramientas de seguimiento a las políticas públicas de la entidad.
* Diligenciar la matriz de seguimiento a los trámites de correspondencia asignados a la Oficina Asesora de Planeación.</t>
  </si>
  <si>
    <t>Prestar los servicios profesionales a la oficina asesora de planeación en la implementación de instrumentos y/o mecanismos de seguimiento,  evaluación y procesamiento de información de los proyectos de inversión de la  secretaria distrital de desarrollo económico</t>
  </si>
  <si>
    <t>Contratación Directa -  Servicios profesionales</t>
  </si>
  <si>
    <t>Prestar servicios profesionales en la Oficina Asesora de Planeación de la Secretaría Distrital de Desarrollo Económico para el seguimiento, monitoreo y evaluación de las estrategias de desarrollo económico realizadas por los proyecto de inversión de  la entidad</t>
  </si>
  <si>
    <t>Prestar los servicios profesionales a la secretaría distrital de desarrollo económico, para la consolidación y elaboración de la información relacionada con los proyectos de inversión de la entidad,  especialmente en lo relacionado con  la articulación de la estrategia de la población víctima del conflicto que ha sido atendida a través de la oferta de servicios de la entidad.</t>
  </si>
  <si>
    <t>Prestar servicios profesionales para la administración, monitoreo y gestión para la publicación de la  información que deba estar incorporada en el Link de Transparencia y Acceso a la Información Pública de la entidad.</t>
  </si>
  <si>
    <t>Prestar los servicios profesionales la Oficina Asesora de Planeación de la Secretaria de Desarrollo Económico, en los procesos de planeación y seguimiento a diferentes estrategias e instrumentos que se tienen proyectados desarrollar en la vigencia 2020, y la implementación y seguimiento de la estrategia de rendición de cuentas de la entidad.</t>
  </si>
  <si>
    <t>Prestar servicios profesionales para realizar el proceso de planeación y seguimiento físico y presupuestal de los proyectos de inversión, de manera mensual, en el marco de los diferentes instrumentos de seguimiento institucional y/o distrital.</t>
  </si>
  <si>
    <t>Prestar los servicios profesionales apoyando  a la oficina asesora de planeación en el proceso de programación y seguimiento en la gestión de los proyectos de inversión y en la gestión y seguimiento de la estrategia institucional de participación.</t>
  </si>
  <si>
    <t>Prestar los servicios profesionales para el procesamiento de información en función del seguimiento y evaluación de los proyectos de inversión.</t>
  </si>
  <si>
    <t>Prestar los servicios de apoyo a la gestión, administrativo y de gestión documental a la Oficina Asesora de planeación de la Secretaria Distrital de Desarrollo Económico</t>
  </si>
  <si>
    <t>Contratación Directa -  Servicios de apoyo a la gestión</t>
  </si>
  <si>
    <t>Prestar los servicios profesionales a la Oficina Asesora de Planeación de la Secretaría Distrital de Desarrollo Económico para apoyar la articulación de las estrategias de atención a personas víctimas del conflicto armado por parte de la SDDE en la vigencia 2020.</t>
  </si>
  <si>
    <t>Prestar servicios profesionales a la Secretaría Distrital de Desarrollo Económico encaminado  a la  implementación de herramientas de mejora  continua, actualización, estandarización, y de seguimiento establecido  por el Sistema integrado de Gestión, conjuntamente con la normatividad vigente  del  modelo integrado de planeación y gestión al interior de la entidad.</t>
  </si>
  <si>
    <t>Prestar servicios profesionales para la ejecución de estrategias de seguimiento y evaluación, que se orienten al análisis de la gestión de resultados de los proyectos de inversión, con base en referentes metodológicos como la cadena de valor y demás instrumentos con que cuenta la Oficina Asesora de Planeación de la Secretaría Distrital de Desarrollo Económico.</t>
  </si>
  <si>
    <t>Prestar servicios profesionales a la Subsecretaría de Desarrollo Economico y especificamente al Grupo de Poblaciones y Territorio para la articulación de las políticas públicas,  los planes integrales de acciones y acciones afirmativas con un enfoque poblacional diferencial y territorial.</t>
  </si>
  <si>
    <t>Prestar servicios profesionales para apoyar la gestión de diseño, formulación, ejecución, seguimiento y cierre de planes, programas, proyectos e iniciativas organizacionales y de inversión del Sector de Desarrollo Económico, Industria y Turismo, de acuerdo con las estrategias definidas y en el marco del plan de desarrollo distrital y de los planes institucionales.</t>
  </si>
  <si>
    <t>5 meses 15 días</t>
  </si>
  <si>
    <t>Prestar servicios profesionales especializados  a la secretaría distrital de desarrollo económico encaminado al fortalecimiento de la economía circular, promoción de la Industria sostenible y  emprendimiento verde para el Distrito Capital.desarrollo distrital y de los planes institucionales.</t>
  </si>
  <si>
    <t>Prestar servicios profesionales para apoyar la gestión de los procesos que atiende la Secretaría Distrital de Desarrollo Económico para el cumplimiento de los planes de acción de las políticas públicas y los planes integrales de acciones afirmativas con un enfoque territorial y poblacional</t>
  </si>
  <si>
    <t>Prestar servicios profesionales para el desarrollo de la estrategia de articulación con las entidades del sector y la estrategia de acompañamiento a las localidades donde se realicen actividades relacionadas con la Entidad.</t>
  </si>
  <si>
    <t>Prestar los servicios profesionales a la Oficina Asesora de Planeación en en desarrollo de actividades en el marco de la consecución de la estrategia de Rendición de Cuentas y participación ciudadana</t>
  </si>
  <si>
    <t>DIRECTOR (A) DE ESTUDIOS DE DESARROLLO ECONÓMICO</t>
  </si>
  <si>
    <t>DIRECTOR (A) DE ECONOMÍA RURAL Y ABASTECIMIENTO ALIMENTARIO</t>
  </si>
  <si>
    <t>DIRECTOR (A) DE COMPETITIVIDAD BOGOTÁ REGIÓN</t>
  </si>
  <si>
    <t>DIRECTOR (A) DE DESARROLLO EMPRESARIAL Y EMPLEO</t>
  </si>
  <si>
    <t>TOTAL GASTOS INVERSIÓN II SEMESTRE</t>
  </si>
  <si>
    <t xml:space="preserve">Identificación y  validación: grupos de interés, información y procesos de formalización
Contribuir al fortalecimiento empresarial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</si>
</sst>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 #,##0_);\(&quot;$&quot;\ #,##0\)"/>
    <numFmt numFmtId="42" formatCode="_(&quot;$&quot;\ * #,##0_);_(&quot;$&quot;\ * \(#,##0\);_(&quot;$&quot;\ * &quot;-&quot;_);_(@_)"/>
    <numFmt numFmtId="41" formatCode="_(* #,##0_);_(* \(#,##0\);_(* &quot;-&quot;_);_(@_)"/>
    <numFmt numFmtId="44" formatCode="_(&quot;$&quot;\ * #,##0.00_);_(&quot;$&quot;\ * \(#,##0.00\);_(&quot;$&quot;\ * &quot;-&quot;??_);_(@_)"/>
    <numFmt numFmtId="164" formatCode="_-&quot;$&quot;* #,##0_-;\-&quot;$&quot;* #,##0_-;_-&quot;$&quot;* &quot;-&quot;_-;_-@_-"/>
    <numFmt numFmtId="165" formatCode="_(&quot;$&quot;\ * #,##0_);_(&quot;$&quot;\ * \(#,##0\);_(&quot;$&quot;\ * &quot;-&quot;??_);_(@_)"/>
    <numFmt numFmtId="166" formatCode="&quot;$&quot;\ #,##0;[Red]\-&quot;$&quot;\ #,##0"/>
    <numFmt numFmtId="167" formatCode="_-&quot;$&quot;\ * #,##0_-;\-&quot;$&quot;\ * #,##0_-;_-&quot;$&quot;\ * &quot;-&quot;??_-;_-@_-"/>
    <numFmt numFmtId="169" formatCode="&quot;$&quot;\ #,##0"/>
    <numFmt numFmtId="170" formatCode="&quot;$&quot;\ #,##0.00"/>
  </numFmts>
  <fonts count="16" x14ac:knownFonts="1">
    <font>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sz val="12"/>
      <color rgb="FF000000"/>
      <name val="Calibri"/>
      <family val="2"/>
      <scheme val="minor"/>
    </font>
    <font>
      <sz val="12"/>
      <name val="Calibri"/>
      <family val="2"/>
      <scheme val="minor"/>
    </font>
    <font>
      <sz val="10"/>
      <color indexed="8"/>
      <name val="Arial"/>
      <family val="2"/>
    </font>
    <font>
      <sz val="11"/>
      <color theme="1"/>
      <name val="Calibri"/>
      <family val="2"/>
      <scheme val="minor"/>
    </font>
    <font>
      <b/>
      <sz val="11"/>
      <color theme="1"/>
      <name val="Calibri"/>
      <family val="2"/>
      <scheme val="minor"/>
    </font>
    <font>
      <sz val="10"/>
      <color indexed="64"/>
      <name val="Arial"/>
      <family val="2"/>
    </font>
    <font>
      <sz val="10"/>
      <color rgb="FF000000"/>
      <name val="Calibri"/>
      <family val="2"/>
      <scheme val="minor"/>
    </font>
    <font>
      <b/>
      <sz val="12"/>
      <color theme="1"/>
      <name val="Calibri"/>
      <family val="2"/>
      <scheme val="minor"/>
    </font>
    <font>
      <sz val="12"/>
      <color rgb="FF222222"/>
      <name val="Calibri"/>
      <family val="2"/>
      <scheme val="minor"/>
    </font>
    <font>
      <sz val="12"/>
      <color rgb="FFFF0000"/>
      <name val="Calibri"/>
      <family val="2"/>
      <scheme val="minor"/>
    </font>
    <font>
      <sz val="12"/>
      <color indexed="8"/>
      <name val="Calibri"/>
      <family val="2"/>
    </font>
    <font>
      <sz val="12"/>
      <color theme="1"/>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6" fillId="0" borderId="0"/>
    <xf numFmtId="0" fontId="6" fillId="0" borderId="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9" fillId="0" borderId="0"/>
  </cellStyleXfs>
  <cellXfs count="233">
    <xf numFmtId="0" fontId="0" fillId="0" borderId="0" xfId="0"/>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Fill="1"/>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165" fontId="0" fillId="0" borderId="0" xfId="0" applyNumberFormat="1"/>
    <xf numFmtId="3" fontId="0" fillId="0" borderId="0" xfId="0" applyNumberFormat="1"/>
    <xf numFmtId="0" fontId="3" fillId="0" borderId="1" xfId="0" applyFont="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164" fontId="3" fillId="0" borderId="15"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Fill="1" applyBorder="1" applyAlignment="1">
      <alignment horizontal="center" vertical="center" wrapText="1"/>
    </xf>
    <xf numFmtId="0" fontId="3"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3" fillId="0" borderId="0" xfId="0" applyFont="1"/>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3" fillId="0" borderId="9" xfId="0" applyFont="1" applyBorder="1" applyAlignment="1">
      <alignment horizontal="center" vertical="center" wrapText="1"/>
    </xf>
    <xf numFmtId="165" fontId="3" fillId="0" borderId="1" xfId="4" applyNumberFormat="1" applyFont="1" applyFill="1" applyBorder="1" applyAlignment="1">
      <alignment horizontal="center" vertical="center" wrapText="1"/>
    </xf>
    <xf numFmtId="165" fontId="3" fillId="0" borderId="0" xfId="0" applyNumberFormat="1" applyFont="1"/>
    <xf numFmtId="0" fontId="4" fillId="0" borderId="6" xfId="6" applyFont="1" applyFill="1" applyBorder="1" applyAlignment="1" applyProtection="1">
      <alignment vertical="center" wrapText="1"/>
      <protection locked="0"/>
    </xf>
    <xf numFmtId="0" fontId="3" fillId="0" borderId="10" xfId="0" applyFont="1" applyBorder="1" applyAlignment="1">
      <alignment vertical="center"/>
    </xf>
    <xf numFmtId="165" fontId="4" fillId="0" borderId="0" xfId="4" applyNumberFormat="1" applyFont="1" applyFill="1" applyBorder="1" applyAlignment="1" applyProtection="1">
      <alignment vertical="center" wrapText="1"/>
      <protection locked="0"/>
    </xf>
    <xf numFmtId="0" fontId="3" fillId="0" borderId="10" xfId="0" applyFont="1" applyBorder="1" applyAlignment="1">
      <alignment horizontal="center" vertical="center" wrapText="1"/>
    </xf>
    <xf numFmtId="0" fontId="3" fillId="0" borderId="10" xfId="0" applyFont="1" applyBorder="1"/>
    <xf numFmtId="165" fontId="4" fillId="0" borderId="10" xfId="4" applyNumberFormat="1" applyFont="1" applyFill="1" applyBorder="1" applyAlignment="1" applyProtection="1">
      <alignment horizontal="center" vertical="center" wrapText="1"/>
      <protection locked="0"/>
    </xf>
    <xf numFmtId="0" fontId="4" fillId="0" borderId="1" xfId="6" applyFont="1" applyFill="1" applyBorder="1" applyAlignment="1" applyProtection="1">
      <alignment horizontal="center" vertical="center" wrapText="1"/>
      <protection locked="0"/>
    </xf>
    <xf numFmtId="0" fontId="3" fillId="0" borderId="1" xfId="0" applyFont="1" applyBorder="1" applyAlignment="1">
      <alignment horizontal="justify" vertical="center"/>
    </xf>
    <xf numFmtId="165" fontId="4" fillId="0" borderId="1" xfId="4" applyNumberFormat="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5" fontId="4" fillId="0" borderId="2" xfId="4" applyNumberFormat="1" applyFont="1" applyFill="1" applyBorder="1" applyAlignment="1" applyProtection="1">
      <alignment horizontal="center" vertical="center" wrapText="1"/>
      <protection locked="0"/>
    </xf>
    <xf numFmtId="165" fontId="4" fillId="0" borderId="3" xfId="4" applyNumberFormat="1" applyFont="1" applyFill="1" applyBorder="1" applyAlignment="1" applyProtection="1">
      <alignment horizontal="center" vertical="center" wrapText="1"/>
      <protection locked="0"/>
    </xf>
    <xf numFmtId="165" fontId="4" fillId="0" borderId="4" xfId="4" applyNumberFormat="1" applyFont="1" applyFill="1" applyBorder="1" applyAlignment="1" applyProtection="1">
      <alignment horizontal="center" vertical="center" wrapText="1"/>
      <protection locked="0"/>
    </xf>
    <xf numFmtId="165" fontId="3" fillId="0" borderId="2" xfId="4" applyNumberFormat="1" applyFont="1" applyFill="1" applyBorder="1" applyAlignment="1">
      <alignment horizontal="center" vertical="center" wrapText="1"/>
    </xf>
    <xf numFmtId="165" fontId="3" fillId="0" borderId="3" xfId="4" applyNumberFormat="1" applyFont="1" applyFill="1" applyBorder="1" applyAlignment="1">
      <alignment horizontal="center" vertical="center" wrapText="1"/>
    </xf>
    <xf numFmtId="165" fontId="3" fillId="0" borderId="4" xfId="4"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4" fontId="3" fillId="0" borderId="3"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0" xfId="0" applyFont="1" applyAlignment="1">
      <alignment horizontal="center"/>
    </xf>
    <xf numFmtId="0" fontId="1" fillId="0" borderId="0" xfId="0" applyFont="1" applyAlignment="1">
      <alignment horizontal="center"/>
    </xf>
    <xf numFmtId="0" fontId="3" fillId="0" borderId="1"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164" fontId="3" fillId="0" borderId="5"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164" fontId="3" fillId="0" borderId="7" xfId="0" applyNumberFormat="1" applyFont="1" applyFill="1" applyBorder="1" applyAlignment="1">
      <alignment horizontal="center" vertical="center"/>
    </xf>
    <xf numFmtId="164" fontId="0" fillId="0" borderId="2" xfId="0" applyNumberFormat="1" applyFill="1" applyBorder="1" applyAlignment="1">
      <alignment horizontal="center" vertical="center"/>
    </xf>
    <xf numFmtId="164" fontId="0" fillId="0" borderId="3"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0" fillId="0" borderId="2" xfId="6" applyFont="1" applyFill="1" applyBorder="1" applyAlignment="1" applyProtection="1">
      <alignment horizontal="center" vertical="center" wrapText="1"/>
      <protection locked="0"/>
    </xf>
    <xf numFmtId="0" fontId="10" fillId="0" borderId="3" xfId="6" applyFont="1" applyFill="1" applyBorder="1" applyAlignment="1" applyProtection="1">
      <alignment horizontal="center" vertical="center" wrapText="1"/>
      <protection locked="0"/>
    </xf>
    <xf numFmtId="0" fontId="10" fillId="0" borderId="4" xfId="6" applyFont="1" applyFill="1" applyBorder="1" applyAlignment="1" applyProtection="1">
      <alignment horizontal="center" vertical="center" wrapText="1"/>
      <protection locked="0"/>
    </xf>
    <xf numFmtId="0" fontId="0" fillId="0" borderId="0" xfId="0" applyAlignment="1">
      <alignment horizontal="center"/>
    </xf>
    <xf numFmtId="0" fontId="4" fillId="0" borderId="2" xfId="6" applyFont="1" applyFill="1" applyBorder="1" applyAlignment="1" applyProtection="1">
      <alignment horizontal="center" vertical="center" wrapText="1"/>
      <protection locked="0"/>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0" fontId="4" fillId="0" borderId="3" xfId="6" applyFont="1" applyFill="1" applyBorder="1" applyAlignment="1" applyProtection="1">
      <alignment horizontal="center" vertical="center" wrapText="1"/>
      <protection locked="0"/>
    </xf>
    <xf numFmtId="165" fontId="3" fillId="0" borderId="3" xfId="0" applyNumberFormat="1" applyFont="1" applyBorder="1" applyAlignment="1">
      <alignment horizontal="center" vertical="center"/>
    </xf>
    <xf numFmtId="0" fontId="4" fillId="0" borderId="4" xfId="6" applyFont="1" applyFill="1" applyBorder="1" applyAlignment="1" applyProtection="1">
      <alignment horizontal="center" vertical="center" wrapText="1"/>
      <protection locked="0"/>
    </xf>
    <xf numFmtId="165" fontId="3" fillId="0" borderId="1" xfId="0" applyNumberFormat="1" applyFont="1" applyBorder="1"/>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4" fillId="0" borderId="2" xfId="6" applyFont="1" applyFill="1" applyBorder="1" applyAlignment="1" applyProtection="1">
      <alignment horizontal="justify" vertical="center" wrapText="1"/>
      <protection locked="0"/>
    </xf>
    <xf numFmtId="0" fontId="4" fillId="0" borderId="3" xfId="6" applyFont="1" applyFill="1" applyBorder="1" applyAlignment="1" applyProtection="1">
      <alignment horizontal="justify" vertical="center" wrapText="1"/>
      <protection locked="0"/>
    </xf>
    <xf numFmtId="0" fontId="4" fillId="0" borderId="4" xfId="6" applyFont="1" applyFill="1" applyBorder="1" applyAlignment="1" applyProtection="1">
      <alignment horizontal="justify" vertical="center" wrapText="1"/>
      <protection locked="0"/>
    </xf>
    <xf numFmtId="0" fontId="3" fillId="0" borderId="1" xfId="0" applyFont="1" applyBorder="1" applyAlignment="1">
      <alignment horizontal="justify" vertical="center" wrapText="1"/>
    </xf>
    <xf numFmtId="165" fontId="3" fillId="0" borderId="0" xfId="0" applyNumberFormat="1" applyFont="1" applyAlignment="1">
      <alignment horizontal="center"/>
    </xf>
    <xf numFmtId="0" fontId="5" fillId="0" borderId="1" xfId="0" applyFont="1" applyBorder="1" applyAlignment="1">
      <alignment horizontal="justify" vertical="center" wrapText="1"/>
    </xf>
    <xf numFmtId="14" fontId="3" fillId="0" borderId="1" xfId="0" applyNumberFormat="1" applyFont="1" applyBorder="1" applyAlignment="1">
      <alignment horizontal="lef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justify" wrapText="1"/>
    </xf>
    <xf numFmtId="0" fontId="4" fillId="0" borderId="1" xfId="0" applyFont="1" applyBorder="1" applyAlignment="1">
      <alignment horizontal="justify" vertical="center" wrapText="1"/>
    </xf>
    <xf numFmtId="0" fontId="3" fillId="0" borderId="2" xfId="0" applyFont="1" applyBorder="1" applyAlignment="1">
      <alignment horizontal="center"/>
    </xf>
    <xf numFmtId="0" fontId="3" fillId="0" borderId="2" xfId="0" applyFont="1" applyBorder="1" applyAlignment="1">
      <alignment horizontal="center" vertical="center"/>
    </xf>
    <xf numFmtId="166" fontId="3" fillId="0" borderId="2" xfId="0" applyNumberFormat="1" applyFont="1" applyBorder="1" applyAlignment="1">
      <alignment horizontal="center" vertical="center"/>
    </xf>
    <xf numFmtId="0" fontId="3" fillId="0" borderId="1" xfId="0" applyFont="1" applyBorder="1" applyAlignment="1">
      <alignment horizontal="center" vertical="center"/>
    </xf>
    <xf numFmtId="166" fontId="3" fillId="0" borderId="4" xfId="0" applyNumberFormat="1" applyFont="1" applyBorder="1" applyAlignment="1">
      <alignment horizontal="center" vertical="center"/>
    </xf>
    <xf numFmtId="0" fontId="5" fillId="0" borderId="8" xfId="0" applyFont="1" applyBorder="1" applyAlignment="1">
      <alignment horizontal="center" vertical="center" wrapText="1"/>
    </xf>
    <xf numFmtId="167" fontId="5" fillId="0" borderId="1" xfId="4" applyNumberFormat="1" applyFont="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3" fontId="3" fillId="0" borderId="2" xfId="0" applyNumberFormat="1" applyFont="1" applyFill="1" applyBorder="1" applyAlignment="1">
      <alignment horizontal="justify" vertical="center" wrapText="1"/>
    </xf>
    <xf numFmtId="3" fontId="3" fillId="0" borderId="3" xfId="0" applyNumberFormat="1" applyFont="1" applyFill="1" applyBorder="1" applyAlignment="1">
      <alignment horizontal="justify" vertical="center" wrapText="1"/>
    </xf>
    <xf numFmtId="3" fontId="3" fillId="0" borderId="4" xfId="0" applyNumberFormat="1" applyFont="1" applyFill="1" applyBorder="1" applyAlignment="1">
      <alignment horizontal="justify" vertical="center" wrapText="1"/>
    </xf>
    <xf numFmtId="3" fontId="3" fillId="0" borderId="1" xfId="0" applyNumberFormat="1" applyFont="1" applyFill="1" applyBorder="1" applyAlignment="1">
      <alignment horizontal="justify" vertical="center" wrapText="1"/>
    </xf>
    <xf numFmtId="42" fontId="3" fillId="0" borderId="2" xfId="5" applyFont="1" applyBorder="1" applyAlignment="1">
      <alignment horizontal="center" vertical="center"/>
    </xf>
    <xf numFmtId="42" fontId="3" fillId="0" borderId="3" xfId="5" applyFont="1" applyBorder="1" applyAlignment="1">
      <alignment horizontal="center" vertical="center"/>
    </xf>
    <xf numFmtId="42" fontId="3" fillId="0" borderId="4" xfId="5" applyFont="1" applyBorder="1" applyAlignment="1">
      <alignment horizontal="center" vertical="center"/>
    </xf>
    <xf numFmtId="1" fontId="3" fillId="0" borderId="1" xfId="0" applyNumberFormat="1" applyFont="1" applyFill="1" applyBorder="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vertical="top"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justify" vertical="center" wrapText="1"/>
    </xf>
    <xf numFmtId="169" fontId="3" fillId="0" borderId="1" xfId="0" applyNumberFormat="1" applyFont="1" applyBorder="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42" fontId="0" fillId="0" borderId="0" xfId="0" applyNumberFormat="1"/>
    <xf numFmtId="42" fontId="3" fillId="0" borderId="0" xfId="0" applyNumberFormat="1" applyFont="1"/>
    <xf numFmtId="170" fontId="3" fillId="0" borderId="1" xfId="0" applyNumberFormat="1" applyFont="1" applyBorder="1" applyAlignment="1">
      <alignment horizontal="center" vertical="center"/>
    </xf>
    <xf numFmtId="169" fontId="3" fillId="0" borderId="2" xfId="0" applyNumberFormat="1" applyFont="1" applyBorder="1" applyAlignment="1">
      <alignment horizontal="center" vertical="center"/>
    </xf>
    <xf numFmtId="169" fontId="3" fillId="0" borderId="3" xfId="0" applyNumberFormat="1" applyFont="1" applyBorder="1" applyAlignment="1">
      <alignment horizontal="center" vertical="center"/>
    </xf>
    <xf numFmtId="169" fontId="3" fillId="0" borderId="4" xfId="0" applyNumberFormat="1" applyFont="1" applyBorder="1" applyAlignment="1">
      <alignment horizontal="center" vertical="center"/>
    </xf>
    <xf numFmtId="5" fontId="14" fillId="0" borderId="1" xfId="3" applyNumberFormat="1" applyFont="1" applyFill="1" applyBorder="1" applyAlignment="1" applyProtection="1">
      <alignment horizontal="center" vertical="center"/>
    </xf>
    <xf numFmtId="5" fontId="15" fillId="0" borderId="2" xfId="3" applyNumberFormat="1" applyFont="1" applyFill="1" applyBorder="1" applyAlignment="1">
      <alignment horizontal="center" vertical="center"/>
    </xf>
    <xf numFmtId="5" fontId="15" fillId="0" borderId="4" xfId="3" applyNumberFormat="1" applyFont="1" applyFill="1" applyBorder="1" applyAlignment="1">
      <alignment horizontal="center" vertical="center"/>
    </xf>
    <xf numFmtId="169" fontId="3" fillId="0" borderId="1" xfId="0" applyNumberFormat="1" applyFont="1" applyFill="1" applyBorder="1" applyAlignment="1">
      <alignment horizontal="center" vertical="center"/>
    </xf>
    <xf numFmtId="169" fontId="3" fillId="0" borderId="1" xfId="0" applyNumberFormat="1" applyFont="1" applyFill="1" applyBorder="1" applyAlignment="1">
      <alignment horizontal="center" vertical="center"/>
    </xf>
    <xf numFmtId="169" fontId="2" fillId="2" borderId="1" xfId="0" applyNumberFormat="1" applyFont="1" applyFill="1" applyBorder="1" applyAlignment="1">
      <alignment horizontal="center" vertical="center" wrapText="1"/>
    </xf>
    <xf numFmtId="169" fontId="3" fillId="0" borderId="2" xfId="0" applyNumberFormat="1" applyFont="1" applyFill="1" applyBorder="1" applyAlignment="1">
      <alignment horizontal="center" vertical="center"/>
    </xf>
    <xf numFmtId="169" fontId="3" fillId="0" borderId="4" xfId="0" applyNumberFormat="1" applyFont="1" applyFill="1" applyBorder="1" applyAlignment="1">
      <alignment horizontal="center" vertical="center"/>
    </xf>
    <xf numFmtId="169" fontId="3" fillId="0" borderId="13" xfId="4" applyNumberFormat="1" applyFont="1" applyFill="1" applyBorder="1" applyAlignment="1">
      <alignment horizontal="center" vertical="center" wrapText="1"/>
    </xf>
    <xf numFmtId="169" fontId="3" fillId="0" borderId="1" xfId="4" applyNumberFormat="1" applyFont="1" applyFill="1" applyBorder="1" applyAlignment="1">
      <alignment horizontal="center" vertical="center" wrapText="1"/>
    </xf>
    <xf numFmtId="169" fontId="3" fillId="0" borderId="0" xfId="0" applyNumberFormat="1" applyFont="1"/>
    <xf numFmtId="169" fontId="3" fillId="3" borderId="13" xfId="4" applyNumberFormat="1" applyFont="1" applyFill="1" applyBorder="1" applyAlignment="1">
      <alignment horizontal="center" vertical="center" wrapText="1"/>
    </xf>
    <xf numFmtId="169" fontId="3" fillId="3" borderId="1" xfId="4" applyNumberFormat="1" applyFont="1" applyFill="1" applyBorder="1" applyAlignment="1">
      <alignment horizontal="center" vertical="center" wrapText="1"/>
    </xf>
    <xf numFmtId="169" fontId="3" fillId="0" borderId="1" xfId="0" applyNumberFormat="1" applyFont="1" applyFill="1" applyBorder="1" applyAlignment="1">
      <alignment horizontal="center" vertical="center" wrapText="1"/>
    </xf>
    <xf numFmtId="169" fontId="3" fillId="0" borderId="0" xfId="0" applyNumberFormat="1" applyFont="1" applyAlignment="1">
      <alignment horizontal="center"/>
    </xf>
    <xf numFmtId="169" fontId="3" fillId="0" borderId="1" xfId="0" applyNumberFormat="1" applyFont="1" applyBorder="1" applyAlignment="1">
      <alignment horizontal="center" vertical="center"/>
    </xf>
    <xf numFmtId="165" fontId="3" fillId="0" borderId="1" xfId="0" applyNumberFormat="1" applyFont="1" applyBorder="1" applyAlignment="1">
      <alignment horizontal="center"/>
    </xf>
    <xf numFmtId="169" fontId="0" fillId="0" borderId="0" xfId="0" applyNumberFormat="1" applyAlignment="1">
      <alignment horizontal="center"/>
    </xf>
    <xf numFmtId="169" fontId="3" fillId="0" borderId="2" xfId="0" applyNumberFormat="1" applyFont="1" applyBorder="1" applyAlignment="1">
      <alignment horizontal="center" vertical="center"/>
    </xf>
    <xf numFmtId="169" fontId="3" fillId="0" borderId="13" xfId="0" applyNumberFormat="1" applyFont="1" applyFill="1" applyBorder="1" applyAlignment="1">
      <alignment horizontal="center" vertical="center"/>
    </xf>
    <xf numFmtId="169" fontId="3" fillId="0" borderId="11" xfId="0" applyNumberFormat="1" applyFont="1" applyFill="1" applyBorder="1" applyAlignment="1">
      <alignment horizontal="center" vertical="center"/>
    </xf>
    <xf numFmtId="169" fontId="3" fillId="0" borderId="14" xfId="0" applyNumberFormat="1" applyFont="1" applyFill="1" applyBorder="1" applyAlignment="1">
      <alignment horizontal="center" vertical="center"/>
    </xf>
    <xf numFmtId="169" fontId="3" fillId="0" borderId="1" xfId="0" applyNumberFormat="1" applyFont="1" applyFill="1" applyBorder="1" applyAlignment="1">
      <alignment horizontal="center" vertical="center" wrapText="1"/>
    </xf>
    <xf numFmtId="169" fontId="3" fillId="0" borderId="1" xfId="6" applyNumberFormat="1" applyFont="1" applyFill="1" applyBorder="1" applyAlignment="1">
      <alignment horizontal="center" vertical="center"/>
    </xf>
    <xf numFmtId="169" fontId="4" fillId="0" borderId="1" xfId="0" applyNumberFormat="1" applyFont="1" applyFill="1" applyBorder="1" applyAlignment="1">
      <alignment horizontal="center" vertical="center" wrapText="1"/>
    </xf>
    <xf numFmtId="5" fontId="3" fillId="0" borderId="1" xfId="3" applyNumberFormat="1" applyFont="1" applyFill="1" applyBorder="1" applyAlignment="1">
      <alignment horizontal="center" vertical="center"/>
    </xf>
    <xf numFmtId="5" fontId="3" fillId="0" borderId="1" xfId="3" applyNumberFormat="1" applyFont="1" applyFill="1" applyBorder="1" applyAlignment="1">
      <alignment horizontal="center"/>
    </xf>
    <xf numFmtId="5" fontId="3" fillId="0" borderId="3" xfId="3" applyNumberFormat="1" applyFont="1" applyFill="1" applyBorder="1" applyAlignment="1">
      <alignment horizontal="center"/>
    </xf>
    <xf numFmtId="5" fontId="14" fillId="0" borderId="1" xfId="3" applyNumberFormat="1" applyFont="1" applyFill="1" applyBorder="1" applyAlignment="1" applyProtection="1">
      <alignment horizontal="center"/>
    </xf>
    <xf numFmtId="5" fontId="15" fillId="0" borderId="1" xfId="3" applyNumberFormat="1" applyFont="1" applyFill="1" applyBorder="1" applyAlignment="1">
      <alignment horizontal="center"/>
    </xf>
    <xf numFmtId="5" fontId="15" fillId="0" borderId="1" xfId="3" applyNumberFormat="1" applyFont="1" applyFill="1" applyBorder="1" applyAlignment="1">
      <alignment horizontal="center" vertical="center"/>
    </xf>
    <xf numFmtId="5" fontId="3" fillId="0" borderId="0" xfId="0" applyNumberFormat="1" applyFont="1" applyAlignment="1">
      <alignment horizontal="center"/>
    </xf>
    <xf numFmtId="167" fontId="3" fillId="0" borderId="1" xfId="4" applyNumberFormat="1" applyFont="1" applyBorder="1" applyAlignment="1">
      <alignment horizontal="center" vertical="center"/>
    </xf>
    <xf numFmtId="167" fontId="3" fillId="0" borderId="1" xfId="4" applyNumberFormat="1" applyFont="1" applyFill="1" applyBorder="1" applyAlignment="1">
      <alignment horizontal="center" vertical="center"/>
    </xf>
    <xf numFmtId="167" fontId="3" fillId="0" borderId="0" xfId="0" applyNumberFormat="1" applyFont="1"/>
    <xf numFmtId="167" fontId="3" fillId="0" borderId="2" xfId="4" applyNumberFormat="1" applyFont="1" applyBorder="1" applyAlignment="1">
      <alignment horizontal="center" vertical="center"/>
    </xf>
    <xf numFmtId="167" fontId="3" fillId="0" borderId="3" xfId="4" applyNumberFormat="1" applyFont="1" applyBorder="1" applyAlignment="1">
      <alignment horizontal="center" vertical="center"/>
    </xf>
    <xf numFmtId="167" fontId="3" fillId="0" borderId="4" xfId="4" applyNumberFormat="1" applyFont="1" applyBorder="1" applyAlignment="1">
      <alignment horizontal="center" vertical="center"/>
    </xf>
    <xf numFmtId="0" fontId="3" fillId="0" borderId="1" xfId="0" applyFont="1" applyBorder="1" applyAlignment="1">
      <alignment vertical="center" wrapText="1"/>
    </xf>
    <xf numFmtId="164" fontId="3" fillId="0" borderId="0" xfId="0" applyNumberFormat="1" applyFont="1"/>
    <xf numFmtId="0" fontId="8" fillId="0" borderId="0" xfId="0" applyFont="1" applyAlignment="1">
      <alignment horizontal="center"/>
    </xf>
    <xf numFmtId="164" fontId="11" fillId="0" borderId="0" xfId="0" applyNumberFormat="1" applyFont="1"/>
    <xf numFmtId="166" fontId="3" fillId="0" borderId="0" xfId="0" applyNumberFormat="1" applyFont="1"/>
    <xf numFmtId="5" fontId="0" fillId="0" borderId="0" xfId="0" applyNumberFormat="1"/>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5" fontId="14" fillId="0" borderId="2" xfId="3" applyNumberFormat="1" applyFont="1" applyFill="1" applyBorder="1" applyAlignment="1" applyProtection="1">
      <alignment horizontal="center" vertical="center"/>
    </xf>
    <xf numFmtId="5" fontId="14" fillId="0" borderId="4" xfId="3" applyNumberFormat="1" applyFont="1" applyFill="1" applyBorder="1" applyAlignment="1" applyProtection="1">
      <alignment horizontal="center" vertical="center"/>
    </xf>
    <xf numFmtId="0" fontId="3" fillId="0" borderId="13" xfId="0" applyFont="1" applyBorder="1" applyAlignment="1">
      <alignment horizontal="justify" vertical="center" wrapText="1"/>
    </xf>
    <xf numFmtId="0" fontId="5" fillId="0" borderId="1" xfId="0" applyFont="1" applyFill="1" applyBorder="1" applyAlignment="1">
      <alignment horizontal="justify" vertical="center" wrapText="1"/>
    </xf>
    <xf numFmtId="0" fontId="5" fillId="0" borderId="3" xfId="0" applyFont="1" applyFill="1" applyBorder="1" applyAlignment="1">
      <alignment horizontal="justify" vertical="center" wrapText="1"/>
    </xf>
  </cellXfs>
  <cellStyles count="7">
    <cellStyle name="Millares [0]" xfId="3" builtinId="6"/>
    <cellStyle name="Moneda" xfId="4" builtinId="4"/>
    <cellStyle name="Moneda [0]" xfId="5" builtinId="7"/>
    <cellStyle name="Normal" xfId="0" builtinId="0"/>
    <cellStyle name="Normal 2" xfId="6"/>
    <cellStyle name="Normal 26" xfId="1"/>
    <cellStyle name="Normal 2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tabSelected="1" topLeftCell="A178" zoomScale="60" zoomScaleNormal="60" workbookViewId="0">
      <selection activeCell="I136" sqref="I136:I164"/>
    </sheetView>
  </sheetViews>
  <sheetFormatPr baseColWidth="10" defaultRowHeight="15" x14ac:dyDescent="0.25"/>
  <cols>
    <col min="1" max="1" width="22.140625" customWidth="1"/>
    <col min="2" max="2" width="29" customWidth="1"/>
    <col min="3" max="3" width="19.28515625" customWidth="1"/>
    <col min="4" max="4" width="28.5703125" customWidth="1"/>
    <col min="5" max="5" width="65.140625" customWidth="1"/>
    <col min="6" max="6" width="39.85546875" customWidth="1"/>
    <col min="7" max="7" width="27.85546875" bestFit="1" customWidth="1"/>
    <col min="8" max="8" width="11.85546875" hidden="1" customWidth="1"/>
    <col min="9" max="9" width="57.85546875" customWidth="1"/>
    <col min="10" max="10" width="39.42578125" customWidth="1"/>
    <col min="11" max="11" width="54" customWidth="1"/>
    <col min="12" max="12" width="90.85546875" customWidth="1"/>
    <col min="13" max="13" width="83.42578125" customWidth="1"/>
    <col min="14" max="14" width="26.140625" customWidth="1"/>
    <col min="15" max="15" width="17.7109375" bestFit="1" customWidth="1"/>
    <col min="16" max="16" width="21.7109375" customWidth="1"/>
    <col min="18" max="18" width="30.28515625" customWidth="1"/>
  </cols>
  <sheetData>
    <row r="1" spans="1:18" ht="18.75" x14ac:dyDescent="0.3">
      <c r="A1" s="89" t="s">
        <v>0</v>
      </c>
      <c r="B1" s="89"/>
      <c r="C1" s="89"/>
      <c r="D1" s="89"/>
      <c r="E1" s="89"/>
      <c r="F1" s="89"/>
      <c r="G1" s="89"/>
      <c r="H1" s="89"/>
      <c r="I1" s="89"/>
      <c r="J1" s="89"/>
      <c r="K1" s="89"/>
      <c r="L1" s="89"/>
      <c r="M1" s="89"/>
      <c r="N1" s="89"/>
      <c r="O1" s="89"/>
      <c r="P1" s="89"/>
    </row>
    <row r="2" spans="1:18" ht="18.75" x14ac:dyDescent="0.3">
      <c r="A2" s="89" t="s">
        <v>1</v>
      </c>
      <c r="B2" s="89"/>
      <c r="C2" s="89"/>
      <c r="D2" s="89"/>
      <c r="E2" s="89"/>
      <c r="F2" s="89"/>
      <c r="G2" s="89"/>
      <c r="H2" s="89"/>
      <c r="I2" s="89"/>
      <c r="J2" s="89"/>
      <c r="K2" s="89"/>
      <c r="L2" s="89"/>
      <c r="M2" s="89"/>
      <c r="N2" s="89"/>
      <c r="O2" s="89"/>
      <c r="P2" s="89"/>
    </row>
    <row r="3" spans="1:18" ht="18.75" x14ac:dyDescent="0.3">
      <c r="A3" s="89" t="s">
        <v>126</v>
      </c>
      <c r="B3" s="89"/>
      <c r="C3" s="89"/>
      <c r="D3" s="89"/>
      <c r="E3" s="89"/>
      <c r="F3" s="89"/>
      <c r="G3" s="89"/>
      <c r="H3" s="89"/>
      <c r="I3" s="89"/>
      <c r="J3" s="89"/>
      <c r="K3" s="89"/>
      <c r="L3" s="89"/>
      <c r="M3" s="89"/>
      <c r="N3" s="89"/>
      <c r="O3" s="89"/>
      <c r="P3" s="89"/>
    </row>
    <row r="4" spans="1:18" ht="18.75" x14ac:dyDescent="0.3">
      <c r="A4" s="90"/>
      <c r="B4" s="90"/>
      <c r="C4" s="90"/>
      <c r="D4" s="90"/>
      <c r="E4" s="90"/>
      <c r="F4" s="90"/>
      <c r="G4" s="90"/>
      <c r="H4" s="90"/>
      <c r="I4" s="90"/>
      <c r="J4" s="90"/>
      <c r="K4" s="90"/>
      <c r="L4" s="90"/>
      <c r="M4" s="90"/>
      <c r="N4" s="90"/>
      <c r="O4" s="90"/>
      <c r="P4" s="90"/>
    </row>
    <row r="5" spans="1:18" ht="22.5" customHeight="1" x14ac:dyDescent="0.25">
      <c r="A5" s="73" t="s">
        <v>137</v>
      </c>
      <c r="B5" s="73" t="s">
        <v>2</v>
      </c>
      <c r="C5" s="73" t="s">
        <v>3</v>
      </c>
      <c r="D5" s="73" t="s">
        <v>4</v>
      </c>
      <c r="E5" s="73" t="s">
        <v>5</v>
      </c>
      <c r="F5" s="73" t="s">
        <v>7</v>
      </c>
      <c r="G5" s="74" t="s">
        <v>6</v>
      </c>
      <c r="H5" s="73" t="s">
        <v>7</v>
      </c>
      <c r="I5" s="73" t="s">
        <v>8</v>
      </c>
      <c r="J5" s="74" t="s">
        <v>9</v>
      </c>
      <c r="K5" s="73" t="s">
        <v>10</v>
      </c>
      <c r="L5" s="73" t="s">
        <v>11</v>
      </c>
      <c r="M5" s="73" t="s">
        <v>12</v>
      </c>
      <c r="N5" s="73" t="s">
        <v>13</v>
      </c>
      <c r="O5" s="73" t="s">
        <v>14</v>
      </c>
      <c r="P5" s="74" t="s">
        <v>15</v>
      </c>
    </row>
    <row r="6" spans="1:18" ht="27" customHeight="1" x14ac:dyDescent="0.25">
      <c r="A6" s="73"/>
      <c r="B6" s="73"/>
      <c r="C6" s="73"/>
      <c r="D6" s="73"/>
      <c r="E6" s="73"/>
      <c r="F6" s="73"/>
      <c r="G6" s="74"/>
      <c r="H6" s="73"/>
      <c r="I6" s="73"/>
      <c r="J6" s="74"/>
      <c r="K6" s="73"/>
      <c r="L6" s="73"/>
      <c r="M6" s="73"/>
      <c r="N6" s="73"/>
      <c r="O6" s="73"/>
      <c r="P6" s="74"/>
    </row>
    <row r="7" spans="1:18" ht="27" customHeight="1" x14ac:dyDescent="0.25">
      <c r="A7" s="79">
        <v>7863</v>
      </c>
      <c r="B7" s="69" t="s">
        <v>39</v>
      </c>
      <c r="C7" s="77" t="s">
        <v>454</v>
      </c>
      <c r="D7" s="81">
        <f>+G7+G11</f>
        <v>1137000000</v>
      </c>
      <c r="E7" s="122" t="s">
        <v>16</v>
      </c>
      <c r="F7" s="122" t="s">
        <v>373</v>
      </c>
      <c r="G7" s="81">
        <f>+J7+J8+J9+J10</f>
        <v>803000000</v>
      </c>
      <c r="H7" s="20"/>
      <c r="I7" s="1" t="s">
        <v>17</v>
      </c>
      <c r="J7" s="17">
        <v>320292940</v>
      </c>
      <c r="K7" s="122" t="s">
        <v>51</v>
      </c>
      <c r="L7" s="231" t="s">
        <v>45</v>
      </c>
      <c r="M7" s="231" t="s">
        <v>135</v>
      </c>
      <c r="N7" s="85" t="s">
        <v>42</v>
      </c>
      <c r="O7" s="85" t="s">
        <v>43</v>
      </c>
      <c r="P7" s="185">
        <v>50000000</v>
      </c>
      <c r="Q7" s="4"/>
      <c r="R7" s="4"/>
    </row>
    <row r="8" spans="1:18" ht="27" customHeight="1" x14ac:dyDescent="0.25">
      <c r="A8" s="98"/>
      <c r="B8" s="70"/>
      <c r="C8" s="99"/>
      <c r="D8" s="87"/>
      <c r="E8" s="123"/>
      <c r="F8" s="123"/>
      <c r="G8" s="87"/>
      <c r="H8" s="20"/>
      <c r="I8" s="1" t="s">
        <v>18</v>
      </c>
      <c r="J8" s="17">
        <v>280256322</v>
      </c>
      <c r="K8" s="123"/>
      <c r="L8" s="231"/>
      <c r="M8" s="231"/>
      <c r="N8" s="85"/>
      <c r="O8" s="85"/>
      <c r="P8" s="185"/>
      <c r="Q8" s="4"/>
      <c r="R8" s="4"/>
    </row>
    <row r="9" spans="1:18" ht="57" customHeight="1" x14ac:dyDescent="0.25">
      <c r="A9" s="98"/>
      <c r="B9" s="70"/>
      <c r="C9" s="99"/>
      <c r="D9" s="87"/>
      <c r="E9" s="123"/>
      <c r="F9" s="123"/>
      <c r="G9" s="87"/>
      <c r="H9" s="20"/>
      <c r="I9" s="1" t="s">
        <v>19</v>
      </c>
      <c r="J9" s="17">
        <v>200183088</v>
      </c>
      <c r="K9" s="123"/>
      <c r="L9" s="127" t="s">
        <v>48</v>
      </c>
      <c r="M9" s="127" t="s">
        <v>50</v>
      </c>
      <c r="N9" s="12" t="s">
        <v>131</v>
      </c>
      <c r="O9" s="18" t="s">
        <v>132</v>
      </c>
      <c r="P9" s="186">
        <v>750732350</v>
      </c>
      <c r="Q9" s="4"/>
      <c r="R9" s="4"/>
    </row>
    <row r="10" spans="1:18" ht="53.25" customHeight="1" x14ac:dyDescent="0.25">
      <c r="A10" s="98"/>
      <c r="B10" s="70"/>
      <c r="C10" s="99"/>
      <c r="D10" s="87"/>
      <c r="E10" s="124"/>
      <c r="F10" s="124"/>
      <c r="G10" s="82"/>
      <c r="H10" s="20"/>
      <c r="I10" s="1" t="s">
        <v>20</v>
      </c>
      <c r="J10" s="17">
        <v>2267650</v>
      </c>
      <c r="K10" s="124"/>
      <c r="L10" s="127" t="s">
        <v>133</v>
      </c>
      <c r="M10" s="127" t="s">
        <v>134</v>
      </c>
      <c r="N10" s="12" t="s">
        <v>131</v>
      </c>
      <c r="O10" s="21" t="s">
        <v>43</v>
      </c>
      <c r="P10" s="186">
        <f>+J10</f>
        <v>2267650</v>
      </c>
      <c r="Q10" s="4"/>
      <c r="R10" s="4"/>
    </row>
    <row r="11" spans="1:18" ht="27" customHeight="1" x14ac:dyDescent="0.25">
      <c r="A11" s="98"/>
      <c r="B11" s="70"/>
      <c r="C11" s="99"/>
      <c r="D11" s="87"/>
      <c r="E11" s="122" t="s">
        <v>21</v>
      </c>
      <c r="F11" s="122" t="s">
        <v>374</v>
      </c>
      <c r="G11" s="103">
        <f>+J11</f>
        <v>334000000</v>
      </c>
      <c r="H11" s="20"/>
      <c r="I11" s="122" t="s">
        <v>22</v>
      </c>
      <c r="J11" s="81">
        <f>+P11+P13</f>
        <v>334000000</v>
      </c>
      <c r="K11" s="122" t="s">
        <v>52</v>
      </c>
      <c r="L11" s="128" t="s">
        <v>53</v>
      </c>
      <c r="M11" s="128" t="s">
        <v>46</v>
      </c>
      <c r="N11" s="69" t="s">
        <v>47</v>
      </c>
      <c r="O11" s="91" t="s">
        <v>49</v>
      </c>
      <c r="P11" s="185">
        <v>200000000</v>
      </c>
      <c r="Q11" s="4"/>
      <c r="R11" s="4"/>
    </row>
    <row r="12" spans="1:18" ht="27" customHeight="1" x14ac:dyDescent="0.25">
      <c r="A12" s="98"/>
      <c r="B12" s="70"/>
      <c r="C12" s="99"/>
      <c r="D12" s="87"/>
      <c r="E12" s="123"/>
      <c r="F12" s="123"/>
      <c r="G12" s="104"/>
      <c r="H12" s="20"/>
      <c r="I12" s="123"/>
      <c r="J12" s="87"/>
      <c r="K12" s="123"/>
      <c r="L12" s="232"/>
      <c r="M12" s="129"/>
      <c r="N12" s="71"/>
      <c r="O12" s="91"/>
      <c r="P12" s="185"/>
      <c r="Q12" s="4"/>
      <c r="R12" s="4"/>
    </row>
    <row r="13" spans="1:18" ht="57" customHeight="1" x14ac:dyDescent="0.25">
      <c r="A13" s="80"/>
      <c r="B13" s="71"/>
      <c r="C13" s="78"/>
      <c r="D13" s="82"/>
      <c r="E13" s="124"/>
      <c r="F13" s="124"/>
      <c r="G13" s="105"/>
      <c r="H13" s="20"/>
      <c r="I13" s="124"/>
      <c r="J13" s="82"/>
      <c r="K13" s="124"/>
      <c r="L13" s="129"/>
      <c r="M13" s="130" t="s">
        <v>125</v>
      </c>
      <c r="N13" s="12" t="s">
        <v>44</v>
      </c>
      <c r="O13" s="21" t="s">
        <v>43</v>
      </c>
      <c r="P13" s="186">
        <v>134000000</v>
      </c>
      <c r="Q13" s="4"/>
      <c r="R13" s="4"/>
    </row>
    <row r="14" spans="1:18" ht="27" customHeight="1" x14ac:dyDescent="0.25">
      <c r="A14" s="22"/>
      <c r="B14" s="23"/>
      <c r="C14" s="24"/>
      <c r="D14" s="25"/>
      <c r="E14" s="26"/>
      <c r="F14" s="27"/>
      <c r="G14" s="25">
        <f>+G7+G11</f>
        <v>1137000000</v>
      </c>
      <c r="H14" s="27"/>
      <c r="I14" s="26"/>
      <c r="J14" s="25"/>
      <c r="K14" s="28"/>
      <c r="L14" s="28"/>
      <c r="M14" s="29"/>
      <c r="N14" s="30"/>
      <c r="O14" s="23"/>
      <c r="P14" s="201">
        <f>SUM(P7:P13)</f>
        <v>1137000000</v>
      </c>
      <c r="Q14" s="4"/>
      <c r="R14" s="4"/>
    </row>
    <row r="15" spans="1:18" ht="27" customHeight="1" x14ac:dyDescent="0.25">
      <c r="A15" s="73" t="s">
        <v>137</v>
      </c>
      <c r="B15" s="73" t="s">
        <v>2</v>
      </c>
      <c r="C15" s="73" t="s">
        <v>3</v>
      </c>
      <c r="D15" s="73" t="s">
        <v>4</v>
      </c>
      <c r="E15" s="73" t="s">
        <v>5</v>
      </c>
      <c r="F15" s="73" t="s">
        <v>7</v>
      </c>
      <c r="G15" s="74" t="s">
        <v>6</v>
      </c>
      <c r="H15" s="73" t="s">
        <v>7</v>
      </c>
      <c r="I15" s="73" t="s">
        <v>8</v>
      </c>
      <c r="J15" s="74" t="s">
        <v>9</v>
      </c>
      <c r="K15" s="73" t="s">
        <v>10</v>
      </c>
      <c r="L15" s="73" t="s">
        <v>11</v>
      </c>
      <c r="M15" s="73" t="s">
        <v>12</v>
      </c>
      <c r="N15" s="73" t="s">
        <v>13</v>
      </c>
      <c r="O15" s="73" t="s">
        <v>14</v>
      </c>
      <c r="P15" s="187" t="s">
        <v>15</v>
      </c>
      <c r="Q15" s="4"/>
      <c r="R15" s="4"/>
    </row>
    <row r="16" spans="1:18" ht="27" customHeight="1" x14ac:dyDescent="0.25">
      <c r="A16" s="73"/>
      <c r="B16" s="73"/>
      <c r="C16" s="73"/>
      <c r="D16" s="73"/>
      <c r="E16" s="73"/>
      <c r="F16" s="73"/>
      <c r="G16" s="74"/>
      <c r="H16" s="73"/>
      <c r="I16" s="73"/>
      <c r="J16" s="74"/>
      <c r="K16" s="73"/>
      <c r="L16" s="73"/>
      <c r="M16" s="73"/>
      <c r="N16" s="73"/>
      <c r="O16" s="73"/>
      <c r="P16" s="187"/>
      <c r="Q16" s="4"/>
      <c r="R16" s="4"/>
    </row>
    <row r="17" spans="1:18" ht="27" customHeight="1" x14ac:dyDescent="0.25">
      <c r="A17" s="79">
        <v>7874</v>
      </c>
      <c r="B17" s="95" t="s">
        <v>40</v>
      </c>
      <c r="C17" s="69" t="s">
        <v>454</v>
      </c>
      <c r="D17" s="92">
        <f>+G17+G20</f>
        <v>2039664246</v>
      </c>
      <c r="E17" s="122" t="s">
        <v>23</v>
      </c>
      <c r="F17" s="122" t="s">
        <v>375</v>
      </c>
      <c r="G17" s="100">
        <f>+J17+J19</f>
        <v>248900000</v>
      </c>
      <c r="H17" s="20"/>
      <c r="I17" s="122" t="s">
        <v>24</v>
      </c>
      <c r="J17" s="81">
        <f>+P17+P18</f>
        <v>135848224</v>
      </c>
      <c r="K17" s="3" t="s">
        <v>84</v>
      </c>
      <c r="L17" s="3" t="s">
        <v>85</v>
      </c>
      <c r="M17" s="130" t="s">
        <v>370</v>
      </c>
      <c r="N17" s="1" t="s">
        <v>69</v>
      </c>
      <c r="O17" s="2" t="s">
        <v>70</v>
      </c>
      <c r="P17" s="186">
        <v>80000000</v>
      </c>
      <c r="Q17" s="4"/>
      <c r="R17" s="4"/>
    </row>
    <row r="18" spans="1:18" ht="59.25" customHeight="1" x14ac:dyDescent="0.25">
      <c r="A18" s="98"/>
      <c r="B18" s="96"/>
      <c r="C18" s="70"/>
      <c r="D18" s="93"/>
      <c r="E18" s="123"/>
      <c r="F18" s="123"/>
      <c r="G18" s="101"/>
      <c r="H18" s="20"/>
      <c r="I18" s="124"/>
      <c r="J18" s="82"/>
      <c r="K18" s="125" t="s">
        <v>83</v>
      </c>
      <c r="L18" s="125" t="s">
        <v>86</v>
      </c>
      <c r="M18" s="130" t="s">
        <v>371</v>
      </c>
      <c r="N18" s="1" t="s">
        <v>69</v>
      </c>
      <c r="O18" s="2" t="s">
        <v>70</v>
      </c>
      <c r="P18" s="186">
        <v>55848224</v>
      </c>
      <c r="Q18" s="4"/>
      <c r="R18" s="4"/>
    </row>
    <row r="19" spans="1:18" ht="60.75" customHeight="1" x14ac:dyDescent="0.25">
      <c r="A19" s="98"/>
      <c r="B19" s="96"/>
      <c r="C19" s="70"/>
      <c r="D19" s="93"/>
      <c r="E19" s="124"/>
      <c r="F19" s="124"/>
      <c r="G19" s="102"/>
      <c r="H19" s="20"/>
      <c r="I19" s="125" t="s">
        <v>25</v>
      </c>
      <c r="J19" s="17">
        <f>+P19</f>
        <v>113051776</v>
      </c>
      <c r="K19" s="126" t="s">
        <v>66</v>
      </c>
      <c r="L19" s="126" t="s">
        <v>80</v>
      </c>
      <c r="M19" s="130" t="s">
        <v>81</v>
      </c>
      <c r="N19" s="1" t="s">
        <v>69</v>
      </c>
      <c r="O19" s="2" t="s">
        <v>70</v>
      </c>
      <c r="P19" s="186">
        <v>113051776</v>
      </c>
      <c r="Q19" s="4"/>
      <c r="R19" s="4"/>
    </row>
    <row r="20" spans="1:18" ht="57" customHeight="1" x14ac:dyDescent="0.25">
      <c r="A20" s="98"/>
      <c r="B20" s="96"/>
      <c r="C20" s="70"/>
      <c r="D20" s="93"/>
      <c r="E20" s="122" t="s">
        <v>26</v>
      </c>
      <c r="F20" s="122" t="s">
        <v>376</v>
      </c>
      <c r="G20" s="81">
        <f>+J20+J21</f>
        <v>1790764246</v>
      </c>
      <c r="H20" s="20"/>
      <c r="I20" s="3" t="s">
        <v>87</v>
      </c>
      <c r="J20" s="17">
        <f>+P20</f>
        <v>35600000</v>
      </c>
      <c r="K20" s="127" t="s">
        <v>88</v>
      </c>
      <c r="L20" s="127" t="s">
        <v>91</v>
      </c>
      <c r="M20" s="130" t="s">
        <v>92</v>
      </c>
      <c r="N20" s="5" t="s">
        <v>69</v>
      </c>
      <c r="O20" s="6" t="s">
        <v>43</v>
      </c>
      <c r="P20" s="186">
        <v>35600000</v>
      </c>
      <c r="Q20" s="4"/>
      <c r="R20" s="4"/>
    </row>
    <row r="21" spans="1:18" ht="27" customHeight="1" x14ac:dyDescent="0.25">
      <c r="A21" s="98"/>
      <c r="B21" s="96"/>
      <c r="C21" s="70"/>
      <c r="D21" s="93"/>
      <c r="E21" s="123"/>
      <c r="F21" s="123"/>
      <c r="G21" s="87"/>
      <c r="H21" s="20"/>
      <c r="I21" s="122" t="s">
        <v>27</v>
      </c>
      <c r="J21" s="81">
        <f>+P21+P22</f>
        <v>1755164246</v>
      </c>
      <c r="K21" s="128" t="s">
        <v>90</v>
      </c>
      <c r="L21" s="128" t="s">
        <v>93</v>
      </c>
      <c r="M21" s="130" t="s">
        <v>124</v>
      </c>
      <c r="N21" s="10" t="s">
        <v>69</v>
      </c>
      <c r="O21" s="9" t="s">
        <v>43</v>
      </c>
      <c r="P21" s="186">
        <v>116000000</v>
      </c>
      <c r="Q21" s="4"/>
      <c r="R21" s="4"/>
    </row>
    <row r="22" spans="1:18" ht="59.25" customHeight="1" x14ac:dyDescent="0.25">
      <c r="A22" s="80"/>
      <c r="B22" s="97"/>
      <c r="C22" s="71"/>
      <c r="D22" s="94"/>
      <c r="E22" s="124"/>
      <c r="F22" s="124"/>
      <c r="G22" s="82"/>
      <c r="H22" s="20"/>
      <c r="I22" s="124"/>
      <c r="J22" s="82"/>
      <c r="K22" s="129"/>
      <c r="L22" s="129"/>
      <c r="M22" s="130" t="s">
        <v>372</v>
      </c>
      <c r="N22" s="8" t="s">
        <v>82</v>
      </c>
      <c r="O22" s="7" t="s">
        <v>89</v>
      </c>
      <c r="P22" s="186">
        <v>1639164246</v>
      </c>
      <c r="Q22" s="4"/>
      <c r="R22" s="4"/>
    </row>
    <row r="23" spans="1:18" ht="27" customHeight="1" x14ac:dyDescent="0.25">
      <c r="A23" s="22"/>
      <c r="B23" s="31"/>
      <c r="C23" s="27"/>
      <c r="D23" s="32"/>
      <c r="E23" s="26"/>
      <c r="F23" s="27"/>
      <c r="G23" s="25">
        <f>SUM(G17:G22)</f>
        <v>2039664246</v>
      </c>
      <c r="H23" s="27"/>
      <c r="I23" s="26"/>
      <c r="J23" s="25">
        <f>SUM(J17:J22)</f>
        <v>2039664246</v>
      </c>
      <c r="K23" s="33"/>
      <c r="L23" s="33"/>
      <c r="M23" s="34"/>
      <c r="N23" s="35"/>
      <c r="O23" s="36"/>
      <c r="P23" s="202">
        <f>SUM(P17:P22)</f>
        <v>2039664246</v>
      </c>
      <c r="Q23" s="4"/>
      <c r="R23" s="4"/>
    </row>
    <row r="24" spans="1:18" ht="27" customHeight="1" x14ac:dyDescent="0.25">
      <c r="A24" s="73" t="s">
        <v>137</v>
      </c>
      <c r="B24" s="73" t="s">
        <v>2</v>
      </c>
      <c r="C24" s="73" t="s">
        <v>3</v>
      </c>
      <c r="D24" s="73" t="s">
        <v>4</v>
      </c>
      <c r="E24" s="73" t="s">
        <v>5</v>
      </c>
      <c r="F24" s="73" t="s">
        <v>7</v>
      </c>
      <c r="G24" s="74" t="s">
        <v>6</v>
      </c>
      <c r="H24" s="73" t="s">
        <v>7</v>
      </c>
      <c r="I24" s="73" t="s">
        <v>8</v>
      </c>
      <c r="J24" s="74" t="s">
        <v>9</v>
      </c>
      <c r="K24" s="73" t="s">
        <v>10</v>
      </c>
      <c r="L24" s="73" t="s">
        <v>11</v>
      </c>
      <c r="M24" s="73" t="s">
        <v>12</v>
      </c>
      <c r="N24" s="73" t="s">
        <v>13</v>
      </c>
      <c r="O24" s="73" t="s">
        <v>14</v>
      </c>
      <c r="P24" s="187" t="s">
        <v>15</v>
      </c>
      <c r="Q24" s="4"/>
      <c r="R24" s="4"/>
    </row>
    <row r="25" spans="1:18" ht="27" customHeight="1" x14ac:dyDescent="0.25">
      <c r="A25" s="73"/>
      <c r="B25" s="73"/>
      <c r="C25" s="73"/>
      <c r="D25" s="73"/>
      <c r="E25" s="73"/>
      <c r="F25" s="73"/>
      <c r="G25" s="74"/>
      <c r="H25" s="73"/>
      <c r="I25" s="73"/>
      <c r="J25" s="74"/>
      <c r="K25" s="73"/>
      <c r="L25" s="73"/>
      <c r="M25" s="73"/>
      <c r="N25" s="73"/>
      <c r="O25" s="73"/>
      <c r="P25" s="187"/>
      <c r="Q25" s="4"/>
      <c r="R25" s="4"/>
    </row>
    <row r="26" spans="1:18" ht="27" customHeight="1" x14ac:dyDescent="0.25">
      <c r="A26" s="79">
        <v>7842</v>
      </c>
      <c r="B26" s="95" t="s">
        <v>136</v>
      </c>
      <c r="C26" s="69" t="s">
        <v>454</v>
      </c>
      <c r="D26" s="92">
        <f>+G26+G30+G32</f>
        <v>1095386276</v>
      </c>
      <c r="E26" s="83" t="s">
        <v>32</v>
      </c>
      <c r="F26" s="131" t="s">
        <v>377</v>
      </c>
      <c r="G26" s="100">
        <f>+J26+J27+J28+J29</f>
        <v>245186276</v>
      </c>
      <c r="H26" s="44"/>
      <c r="I26" s="3" t="s">
        <v>28</v>
      </c>
      <c r="J26" s="17">
        <v>54840348</v>
      </c>
      <c r="K26" s="128" t="s">
        <v>102</v>
      </c>
      <c r="L26" s="128" t="s">
        <v>102</v>
      </c>
      <c r="M26" s="77" t="s">
        <v>106</v>
      </c>
      <c r="N26" s="69" t="s">
        <v>109</v>
      </c>
      <c r="O26" s="79" t="s">
        <v>60</v>
      </c>
      <c r="P26" s="188">
        <v>112754844</v>
      </c>
      <c r="Q26" s="4"/>
      <c r="R26" s="4"/>
    </row>
    <row r="27" spans="1:18" ht="27" customHeight="1" x14ac:dyDescent="0.25">
      <c r="A27" s="98"/>
      <c r="B27" s="96"/>
      <c r="C27" s="70"/>
      <c r="D27" s="93"/>
      <c r="E27" s="88"/>
      <c r="F27" s="132"/>
      <c r="G27" s="101"/>
      <c r="H27" s="44"/>
      <c r="I27" s="3" t="s">
        <v>29</v>
      </c>
      <c r="J27" s="17">
        <v>57914496</v>
      </c>
      <c r="K27" s="129"/>
      <c r="L27" s="129"/>
      <c r="M27" s="78"/>
      <c r="N27" s="71"/>
      <c r="O27" s="80"/>
      <c r="P27" s="189"/>
      <c r="Q27" s="4"/>
      <c r="R27" s="4"/>
    </row>
    <row r="28" spans="1:18" ht="46.5" customHeight="1" x14ac:dyDescent="0.25">
      <c r="A28" s="98"/>
      <c r="B28" s="96"/>
      <c r="C28" s="70"/>
      <c r="D28" s="93"/>
      <c r="E28" s="88"/>
      <c r="F28" s="132"/>
      <c r="G28" s="101"/>
      <c r="H28" s="44"/>
      <c r="I28" s="125" t="s">
        <v>30</v>
      </c>
      <c r="J28" s="17">
        <f>+P28</f>
        <v>61753594</v>
      </c>
      <c r="K28" s="121" t="s">
        <v>103</v>
      </c>
      <c r="L28" s="121" t="s">
        <v>105</v>
      </c>
      <c r="M28" s="121" t="s">
        <v>107</v>
      </c>
      <c r="N28" s="21" t="s">
        <v>109</v>
      </c>
      <c r="O28" s="12" t="s">
        <v>60</v>
      </c>
      <c r="P28" s="186">
        <v>61753594</v>
      </c>
      <c r="Q28" s="4"/>
      <c r="R28" s="4"/>
    </row>
    <row r="29" spans="1:18" ht="60" customHeight="1" x14ac:dyDescent="0.25">
      <c r="A29" s="98"/>
      <c r="B29" s="96"/>
      <c r="C29" s="70"/>
      <c r="D29" s="93"/>
      <c r="E29" s="84"/>
      <c r="F29" s="133"/>
      <c r="G29" s="101"/>
      <c r="H29" s="44"/>
      <c r="I29" s="125" t="s">
        <v>31</v>
      </c>
      <c r="J29" s="17">
        <f>+P29</f>
        <v>70677838</v>
      </c>
      <c r="K29" s="121" t="s">
        <v>104</v>
      </c>
      <c r="L29" s="121" t="s">
        <v>456</v>
      </c>
      <c r="M29" s="121" t="s">
        <v>108</v>
      </c>
      <c r="N29" s="21" t="s">
        <v>109</v>
      </c>
      <c r="O29" s="12" t="s">
        <v>70</v>
      </c>
      <c r="P29" s="186">
        <v>70677838</v>
      </c>
      <c r="Q29" s="4"/>
      <c r="R29" s="4"/>
    </row>
    <row r="30" spans="1:18" ht="39.75" customHeight="1" x14ac:dyDescent="0.25">
      <c r="A30" s="98"/>
      <c r="B30" s="96"/>
      <c r="C30" s="70"/>
      <c r="D30" s="93"/>
      <c r="E30" s="83" t="s">
        <v>33</v>
      </c>
      <c r="F30" s="131" t="s">
        <v>378</v>
      </c>
      <c r="G30" s="81">
        <f>+J30</f>
        <v>100000000</v>
      </c>
      <c r="H30" s="44"/>
      <c r="I30" s="122" t="s">
        <v>94</v>
      </c>
      <c r="J30" s="81">
        <f>+P30+P31</f>
        <v>100000000</v>
      </c>
      <c r="K30" s="128" t="s">
        <v>95</v>
      </c>
      <c r="L30" s="127" t="s">
        <v>96</v>
      </c>
      <c r="M30" s="120" t="s">
        <v>101</v>
      </c>
      <c r="N30" s="21" t="s">
        <v>69</v>
      </c>
      <c r="O30" s="21" t="s">
        <v>60</v>
      </c>
      <c r="P30" s="186">
        <v>12800000</v>
      </c>
      <c r="Q30" s="4"/>
      <c r="R30" s="4"/>
    </row>
    <row r="31" spans="1:18" ht="27" customHeight="1" x14ac:dyDescent="0.25">
      <c r="A31" s="98"/>
      <c r="B31" s="96"/>
      <c r="C31" s="70"/>
      <c r="D31" s="93"/>
      <c r="E31" s="84"/>
      <c r="F31" s="133"/>
      <c r="G31" s="82"/>
      <c r="H31" s="44"/>
      <c r="I31" s="124"/>
      <c r="J31" s="82"/>
      <c r="K31" s="129"/>
      <c r="L31" s="121" t="s">
        <v>97</v>
      </c>
      <c r="M31" s="121" t="s">
        <v>98</v>
      </c>
      <c r="N31" s="21" t="s">
        <v>99</v>
      </c>
      <c r="O31" s="21" t="s">
        <v>100</v>
      </c>
      <c r="P31" s="186">
        <v>87200000</v>
      </c>
      <c r="Q31" s="4"/>
      <c r="R31" s="4"/>
    </row>
    <row r="32" spans="1:18" ht="27" customHeight="1" x14ac:dyDescent="0.25">
      <c r="A32" s="98"/>
      <c r="B32" s="96"/>
      <c r="C32" s="70"/>
      <c r="D32" s="93"/>
      <c r="E32" s="83" t="s">
        <v>34</v>
      </c>
      <c r="F32" s="131" t="s">
        <v>379</v>
      </c>
      <c r="G32" s="81">
        <f>+J32</f>
        <v>750200000</v>
      </c>
      <c r="H32" s="44"/>
      <c r="I32" s="122" t="s">
        <v>35</v>
      </c>
      <c r="J32" s="81">
        <f>+P32+P33+P34</f>
        <v>750200000</v>
      </c>
      <c r="K32" s="125" t="s">
        <v>71</v>
      </c>
      <c r="L32" s="121" t="s">
        <v>72</v>
      </c>
      <c r="M32" s="3" t="s">
        <v>74</v>
      </c>
      <c r="N32" s="21" t="s">
        <v>76</v>
      </c>
      <c r="O32" s="12" t="s">
        <v>60</v>
      </c>
      <c r="P32" s="186">
        <v>200000000</v>
      </c>
      <c r="Q32" s="4"/>
      <c r="R32" s="4"/>
    </row>
    <row r="33" spans="1:18" ht="27" customHeight="1" x14ac:dyDescent="0.25">
      <c r="A33" s="98"/>
      <c r="B33" s="96"/>
      <c r="C33" s="70"/>
      <c r="D33" s="93"/>
      <c r="E33" s="88"/>
      <c r="F33" s="132"/>
      <c r="G33" s="87"/>
      <c r="H33" s="44"/>
      <c r="I33" s="123"/>
      <c r="J33" s="87"/>
      <c r="K33" s="125" t="s">
        <v>71</v>
      </c>
      <c r="L33" s="121" t="s">
        <v>73</v>
      </c>
      <c r="M33" s="121" t="s">
        <v>75</v>
      </c>
      <c r="N33" s="19" t="s">
        <v>76</v>
      </c>
      <c r="O33" s="11" t="s">
        <v>60</v>
      </c>
      <c r="P33" s="186">
        <v>300000000</v>
      </c>
      <c r="Q33" s="4"/>
      <c r="R33" s="4"/>
    </row>
    <row r="34" spans="1:18" ht="27" customHeight="1" x14ac:dyDescent="0.25">
      <c r="A34" s="80"/>
      <c r="B34" s="97"/>
      <c r="C34" s="71"/>
      <c r="D34" s="94"/>
      <c r="E34" s="84"/>
      <c r="F34" s="133"/>
      <c r="G34" s="82"/>
      <c r="H34" s="44"/>
      <c r="I34" s="124"/>
      <c r="J34" s="82"/>
      <c r="K34" s="125" t="s">
        <v>77</v>
      </c>
      <c r="L34" s="121" t="s">
        <v>78</v>
      </c>
      <c r="M34" s="121" t="s">
        <v>79</v>
      </c>
      <c r="N34" s="19" t="s">
        <v>130</v>
      </c>
      <c r="O34" s="11" t="s">
        <v>70</v>
      </c>
      <c r="P34" s="186">
        <v>250200000</v>
      </c>
      <c r="Q34" s="4"/>
      <c r="R34" s="4"/>
    </row>
    <row r="35" spans="1:18" ht="27" customHeight="1" x14ac:dyDescent="0.25">
      <c r="A35" s="22"/>
      <c r="B35" s="31"/>
      <c r="C35" s="27"/>
      <c r="D35" s="32"/>
      <c r="E35" s="26"/>
      <c r="F35" s="27"/>
      <c r="G35" s="25">
        <f>SUM(G26:G34)</f>
        <v>1095386276</v>
      </c>
      <c r="H35" s="27"/>
      <c r="I35" s="26"/>
      <c r="J35" s="25">
        <f>SUM(J26:J34)</f>
        <v>1095386276</v>
      </c>
      <c r="K35" s="29"/>
      <c r="L35" s="29"/>
      <c r="M35" s="29"/>
      <c r="N35" s="29"/>
      <c r="O35" s="31"/>
      <c r="P35" s="203">
        <f>SUM(P26:P34)</f>
        <v>1095386276</v>
      </c>
      <c r="Q35" s="4"/>
      <c r="R35" s="4"/>
    </row>
    <row r="36" spans="1:18" ht="27" customHeight="1" x14ac:dyDescent="0.25">
      <c r="A36" s="73" t="s">
        <v>137</v>
      </c>
      <c r="B36" s="73" t="s">
        <v>2</v>
      </c>
      <c r="C36" s="73" t="s">
        <v>3</v>
      </c>
      <c r="D36" s="73" t="s">
        <v>4</v>
      </c>
      <c r="E36" s="73" t="s">
        <v>5</v>
      </c>
      <c r="F36" s="73" t="s">
        <v>7</v>
      </c>
      <c r="G36" s="74" t="s">
        <v>6</v>
      </c>
      <c r="H36" s="73" t="s">
        <v>7</v>
      </c>
      <c r="I36" s="73" t="s">
        <v>8</v>
      </c>
      <c r="J36" s="74" t="s">
        <v>9</v>
      </c>
      <c r="K36" s="73" t="s">
        <v>10</v>
      </c>
      <c r="L36" s="73" t="s">
        <v>11</v>
      </c>
      <c r="M36" s="73" t="s">
        <v>12</v>
      </c>
      <c r="N36" s="73" t="s">
        <v>13</v>
      </c>
      <c r="O36" s="73" t="s">
        <v>14</v>
      </c>
      <c r="P36" s="187" t="s">
        <v>15</v>
      </c>
      <c r="Q36" s="4"/>
      <c r="R36" s="4"/>
    </row>
    <row r="37" spans="1:18" ht="27" customHeight="1" x14ac:dyDescent="0.25">
      <c r="A37" s="73"/>
      <c r="B37" s="73"/>
      <c r="C37" s="73"/>
      <c r="D37" s="73"/>
      <c r="E37" s="73"/>
      <c r="F37" s="73"/>
      <c r="G37" s="74"/>
      <c r="H37" s="73"/>
      <c r="I37" s="73"/>
      <c r="J37" s="74"/>
      <c r="K37" s="73"/>
      <c r="L37" s="73"/>
      <c r="M37" s="73"/>
      <c r="N37" s="73"/>
      <c r="O37" s="73"/>
      <c r="P37" s="187"/>
      <c r="Q37" s="4"/>
      <c r="R37" s="4"/>
    </row>
    <row r="38" spans="1:18" ht="27" customHeight="1" x14ac:dyDescent="0.25">
      <c r="A38" s="85">
        <v>7837</v>
      </c>
      <c r="B38" s="86" t="s">
        <v>41</v>
      </c>
      <c r="C38" s="69" t="s">
        <v>454</v>
      </c>
      <c r="D38" s="76">
        <f>+G38</f>
        <v>1495899068</v>
      </c>
      <c r="E38" s="75" t="s">
        <v>38</v>
      </c>
      <c r="F38" s="131" t="s">
        <v>380</v>
      </c>
      <c r="G38" s="76">
        <f>+J38+J43</f>
        <v>1495899068</v>
      </c>
      <c r="H38" s="44"/>
      <c r="I38" s="75" t="s">
        <v>36</v>
      </c>
      <c r="J38" s="76">
        <f>SUM(P38:P42)</f>
        <v>901941507</v>
      </c>
      <c r="K38" s="125" t="s">
        <v>54</v>
      </c>
      <c r="L38" s="125" t="s">
        <v>56</v>
      </c>
      <c r="M38" s="125" t="s">
        <v>57</v>
      </c>
      <c r="N38" s="19" t="s">
        <v>59</v>
      </c>
      <c r="O38" s="11" t="s">
        <v>60</v>
      </c>
      <c r="P38" s="186">
        <v>80000000</v>
      </c>
      <c r="Q38" s="4"/>
      <c r="R38" s="4"/>
    </row>
    <row r="39" spans="1:18" ht="27" customHeight="1" x14ac:dyDescent="0.25">
      <c r="A39" s="85"/>
      <c r="B39" s="86"/>
      <c r="C39" s="70"/>
      <c r="D39" s="76"/>
      <c r="E39" s="75"/>
      <c r="F39" s="132"/>
      <c r="G39" s="76"/>
      <c r="H39" s="44"/>
      <c r="I39" s="75"/>
      <c r="J39" s="76"/>
      <c r="K39" s="125" t="s">
        <v>55</v>
      </c>
      <c r="L39" s="125" t="s">
        <v>56</v>
      </c>
      <c r="M39" s="125" t="s">
        <v>58</v>
      </c>
      <c r="N39" s="19" t="s">
        <v>59</v>
      </c>
      <c r="O39" s="11" t="s">
        <v>61</v>
      </c>
      <c r="P39" s="186">
        <v>80000000</v>
      </c>
      <c r="Q39" s="4"/>
      <c r="R39" s="4"/>
    </row>
    <row r="40" spans="1:18" ht="27" customHeight="1" x14ac:dyDescent="0.25">
      <c r="A40" s="85"/>
      <c r="B40" s="86"/>
      <c r="C40" s="70"/>
      <c r="D40" s="76"/>
      <c r="E40" s="75"/>
      <c r="F40" s="132"/>
      <c r="G40" s="76"/>
      <c r="H40" s="44"/>
      <c r="I40" s="75"/>
      <c r="J40" s="76"/>
      <c r="K40" s="125" t="s">
        <v>62</v>
      </c>
      <c r="L40" s="125" t="s">
        <v>63</v>
      </c>
      <c r="M40" s="125" t="s">
        <v>64</v>
      </c>
      <c r="N40" s="19" t="s">
        <v>65</v>
      </c>
      <c r="O40" s="11" t="s">
        <v>60</v>
      </c>
      <c r="P40" s="186">
        <v>494191507</v>
      </c>
      <c r="Q40" s="4"/>
      <c r="R40" s="4"/>
    </row>
    <row r="41" spans="1:18" ht="27" customHeight="1" x14ac:dyDescent="0.25">
      <c r="A41" s="85"/>
      <c r="B41" s="86"/>
      <c r="C41" s="70"/>
      <c r="D41" s="76"/>
      <c r="E41" s="75"/>
      <c r="F41" s="132"/>
      <c r="G41" s="76"/>
      <c r="H41" s="44"/>
      <c r="I41" s="75"/>
      <c r="J41" s="76"/>
      <c r="K41" s="125" t="s">
        <v>66</v>
      </c>
      <c r="L41" s="125" t="s">
        <v>67</v>
      </c>
      <c r="M41" s="125" t="s">
        <v>68</v>
      </c>
      <c r="N41" s="19" t="s">
        <v>69</v>
      </c>
      <c r="O41" s="11" t="s">
        <v>70</v>
      </c>
      <c r="P41" s="186">
        <v>145750000</v>
      </c>
      <c r="Q41" s="4"/>
      <c r="R41" s="4"/>
    </row>
    <row r="42" spans="1:18" ht="27" customHeight="1" x14ac:dyDescent="0.25">
      <c r="A42" s="85"/>
      <c r="B42" s="86"/>
      <c r="C42" s="70"/>
      <c r="D42" s="76"/>
      <c r="E42" s="75"/>
      <c r="F42" s="132"/>
      <c r="G42" s="76"/>
      <c r="H42" s="44"/>
      <c r="I42" s="75"/>
      <c r="J42" s="76"/>
      <c r="K42" s="125" t="s">
        <v>66</v>
      </c>
      <c r="L42" s="125" t="s">
        <v>67</v>
      </c>
      <c r="M42" s="125" t="s">
        <v>68</v>
      </c>
      <c r="N42" s="19" t="s">
        <v>69</v>
      </c>
      <c r="O42" s="11" t="s">
        <v>60</v>
      </c>
      <c r="P42" s="186">
        <v>102000000</v>
      </c>
      <c r="Q42" s="4"/>
      <c r="R42" s="4"/>
    </row>
    <row r="43" spans="1:18" ht="27" customHeight="1" x14ac:dyDescent="0.25">
      <c r="A43" s="85"/>
      <c r="B43" s="86"/>
      <c r="C43" s="70"/>
      <c r="D43" s="76"/>
      <c r="E43" s="75"/>
      <c r="F43" s="132"/>
      <c r="G43" s="76"/>
      <c r="H43" s="44"/>
      <c r="I43" s="75" t="s">
        <v>37</v>
      </c>
      <c r="J43" s="76">
        <f>+P43+P44+P45+P46+P47</f>
        <v>593957561</v>
      </c>
      <c r="K43" s="125" t="s">
        <v>110</v>
      </c>
      <c r="L43" s="125" t="s">
        <v>114</v>
      </c>
      <c r="M43" s="125" t="s">
        <v>115</v>
      </c>
      <c r="N43" s="19" t="s">
        <v>59</v>
      </c>
      <c r="O43" s="11" t="s">
        <v>60</v>
      </c>
      <c r="P43" s="186">
        <v>40000000</v>
      </c>
      <c r="Q43" s="4"/>
      <c r="R43" s="4"/>
    </row>
    <row r="44" spans="1:18" ht="27" customHeight="1" x14ac:dyDescent="0.25">
      <c r="A44" s="85"/>
      <c r="B44" s="86"/>
      <c r="C44" s="70"/>
      <c r="D44" s="76"/>
      <c r="E44" s="75"/>
      <c r="F44" s="132"/>
      <c r="G44" s="76"/>
      <c r="H44" s="44"/>
      <c r="I44" s="75"/>
      <c r="J44" s="76"/>
      <c r="K44" s="125" t="s">
        <v>111</v>
      </c>
      <c r="L44" s="125" t="s">
        <v>116</v>
      </c>
      <c r="M44" s="125" t="s">
        <v>117</v>
      </c>
      <c r="N44" s="19" t="s">
        <v>118</v>
      </c>
      <c r="O44" s="11" t="s">
        <v>60</v>
      </c>
      <c r="P44" s="186">
        <v>60000000</v>
      </c>
      <c r="Q44" s="4"/>
      <c r="R44" s="4"/>
    </row>
    <row r="45" spans="1:18" ht="27" customHeight="1" x14ac:dyDescent="0.25">
      <c r="A45" s="85"/>
      <c r="B45" s="86"/>
      <c r="C45" s="70"/>
      <c r="D45" s="76"/>
      <c r="E45" s="75"/>
      <c r="F45" s="132"/>
      <c r="G45" s="76"/>
      <c r="H45" s="44"/>
      <c r="I45" s="75"/>
      <c r="J45" s="76"/>
      <c r="K45" s="125" t="s">
        <v>112</v>
      </c>
      <c r="L45" s="125" t="s">
        <v>119</v>
      </c>
      <c r="M45" s="125" t="s">
        <v>112</v>
      </c>
      <c r="N45" s="19" t="s">
        <v>127</v>
      </c>
      <c r="O45" s="11" t="s">
        <v>129</v>
      </c>
      <c r="P45" s="186">
        <v>30000000</v>
      </c>
      <c r="Q45" s="4"/>
      <c r="R45" s="4"/>
    </row>
    <row r="46" spans="1:18" ht="27" customHeight="1" x14ac:dyDescent="0.25">
      <c r="A46" s="85"/>
      <c r="B46" s="86"/>
      <c r="C46" s="70"/>
      <c r="D46" s="76"/>
      <c r="E46" s="75"/>
      <c r="F46" s="132"/>
      <c r="G46" s="76"/>
      <c r="H46" s="44"/>
      <c r="I46" s="75"/>
      <c r="J46" s="76"/>
      <c r="K46" s="125" t="s">
        <v>113</v>
      </c>
      <c r="L46" s="125" t="s">
        <v>120</v>
      </c>
      <c r="M46" s="125" t="s">
        <v>121</v>
      </c>
      <c r="N46" s="19" t="s">
        <v>69</v>
      </c>
      <c r="O46" s="11" t="s">
        <v>60</v>
      </c>
      <c r="P46" s="186">
        <v>113060750</v>
      </c>
      <c r="Q46" s="4"/>
      <c r="R46" s="4"/>
    </row>
    <row r="47" spans="1:18" ht="27" customHeight="1" x14ac:dyDescent="0.25">
      <c r="A47" s="85"/>
      <c r="B47" s="86"/>
      <c r="C47" s="71"/>
      <c r="D47" s="76"/>
      <c r="E47" s="75"/>
      <c r="F47" s="133"/>
      <c r="G47" s="76"/>
      <c r="H47" s="44"/>
      <c r="I47" s="75"/>
      <c r="J47" s="76"/>
      <c r="K47" s="125" t="s">
        <v>55</v>
      </c>
      <c r="L47" s="125" t="s">
        <v>122</v>
      </c>
      <c r="M47" s="125" t="s">
        <v>123</v>
      </c>
      <c r="N47" s="21" t="s">
        <v>128</v>
      </c>
      <c r="O47" s="11" t="s">
        <v>70</v>
      </c>
      <c r="P47" s="186">
        <v>350896811</v>
      </c>
      <c r="Q47" s="4"/>
      <c r="R47" s="4"/>
    </row>
    <row r="48" spans="1:18" ht="27" customHeight="1" x14ac:dyDescent="0.25">
      <c r="A48" s="43"/>
      <c r="B48" s="37"/>
      <c r="C48" s="38"/>
      <c r="D48" s="39"/>
      <c r="E48" s="40"/>
      <c r="F48" s="38"/>
      <c r="G48" s="39">
        <f>SUM(G38)</f>
        <v>1495899068</v>
      </c>
      <c r="H48" s="38"/>
      <c r="I48" s="40"/>
      <c r="J48" s="39">
        <f>SUM(J38:J47)</f>
        <v>1495899068</v>
      </c>
      <c r="K48" s="41"/>
      <c r="L48" s="41"/>
      <c r="M48" s="41"/>
      <c r="N48" s="42"/>
      <c r="O48" s="37"/>
      <c r="P48" s="201">
        <f>SUM(P38:P47)</f>
        <v>1495899068</v>
      </c>
      <c r="Q48" s="4"/>
      <c r="R48" s="4"/>
    </row>
    <row r="49" spans="1:16" ht="18.75" customHeight="1" x14ac:dyDescent="0.25">
      <c r="A49" s="73" t="s">
        <v>137</v>
      </c>
      <c r="B49" s="73" t="s">
        <v>2</v>
      </c>
      <c r="C49" s="73" t="s">
        <v>3</v>
      </c>
      <c r="D49" s="73" t="s">
        <v>4</v>
      </c>
      <c r="E49" s="73" t="s">
        <v>5</v>
      </c>
      <c r="F49" s="73" t="s">
        <v>7</v>
      </c>
      <c r="G49" s="74" t="s">
        <v>6</v>
      </c>
      <c r="H49" s="73" t="s">
        <v>7</v>
      </c>
      <c r="I49" s="73" t="s">
        <v>8</v>
      </c>
      <c r="J49" s="74" t="s">
        <v>9</v>
      </c>
      <c r="K49" s="73" t="s">
        <v>10</v>
      </c>
      <c r="L49" s="73" t="s">
        <v>11</v>
      </c>
      <c r="M49" s="73" t="s">
        <v>12</v>
      </c>
      <c r="N49" s="73" t="s">
        <v>13</v>
      </c>
      <c r="O49" s="73" t="s">
        <v>14</v>
      </c>
      <c r="P49" s="187" t="s">
        <v>15</v>
      </c>
    </row>
    <row r="50" spans="1:16" ht="15" customHeight="1" x14ac:dyDescent="0.25">
      <c r="A50" s="73"/>
      <c r="B50" s="73"/>
      <c r="C50" s="73"/>
      <c r="D50" s="73"/>
      <c r="E50" s="73"/>
      <c r="F50" s="73"/>
      <c r="G50" s="74"/>
      <c r="H50" s="73"/>
      <c r="I50" s="73"/>
      <c r="J50" s="74"/>
      <c r="K50" s="73"/>
      <c r="L50" s="73"/>
      <c r="M50" s="73"/>
      <c r="N50" s="73"/>
      <c r="O50" s="73"/>
      <c r="P50" s="187"/>
    </row>
    <row r="51" spans="1:16" ht="38.25" customHeight="1" x14ac:dyDescent="0.25">
      <c r="A51" s="57" t="s">
        <v>138</v>
      </c>
      <c r="B51" s="58" t="s">
        <v>381</v>
      </c>
      <c r="C51" s="58" t="s">
        <v>453</v>
      </c>
      <c r="D51" s="59">
        <f>+G51+G59</f>
        <v>1799350000</v>
      </c>
      <c r="E51" s="117" t="s">
        <v>139</v>
      </c>
      <c r="F51" s="117" t="s">
        <v>382</v>
      </c>
      <c r="G51" s="63">
        <f>120000000+170000000</f>
        <v>290000000</v>
      </c>
      <c r="H51" s="45"/>
      <c r="I51" s="60" t="s">
        <v>140</v>
      </c>
      <c r="J51" s="66">
        <f>SUM(P51:P55)</f>
        <v>120000000</v>
      </c>
      <c r="K51" s="46" t="s">
        <v>390</v>
      </c>
      <c r="L51" s="46" t="s">
        <v>142</v>
      </c>
      <c r="M51" s="46" t="s">
        <v>144</v>
      </c>
      <c r="N51" s="16" t="s">
        <v>149</v>
      </c>
      <c r="O51" s="48" t="s">
        <v>70</v>
      </c>
      <c r="P51" s="191">
        <v>17500000</v>
      </c>
    </row>
    <row r="52" spans="1:16" ht="63" x14ac:dyDescent="0.25">
      <c r="A52" s="57"/>
      <c r="B52" s="58"/>
      <c r="C52" s="58"/>
      <c r="D52" s="59"/>
      <c r="E52" s="118"/>
      <c r="F52" s="118"/>
      <c r="G52" s="64"/>
      <c r="H52" s="45"/>
      <c r="I52" s="61"/>
      <c r="J52" s="67"/>
      <c r="K52" s="46" t="s">
        <v>389</v>
      </c>
      <c r="L52" s="46" t="s">
        <v>142</v>
      </c>
      <c r="M52" s="46" t="s">
        <v>145</v>
      </c>
      <c r="N52" s="16" t="s">
        <v>149</v>
      </c>
      <c r="O52" s="48" t="s">
        <v>70</v>
      </c>
      <c r="P52" s="191">
        <v>17500000</v>
      </c>
    </row>
    <row r="53" spans="1:16" ht="78.75" x14ac:dyDescent="0.25">
      <c r="A53" s="57"/>
      <c r="B53" s="58"/>
      <c r="C53" s="58"/>
      <c r="D53" s="59"/>
      <c r="E53" s="118"/>
      <c r="F53" s="118"/>
      <c r="G53" s="64"/>
      <c r="H53" s="45"/>
      <c r="I53" s="61"/>
      <c r="J53" s="67"/>
      <c r="K53" s="46" t="s">
        <v>141</v>
      </c>
      <c r="L53" s="46" t="s">
        <v>143</v>
      </c>
      <c r="M53" s="46" t="s">
        <v>146</v>
      </c>
      <c r="N53" s="16" t="s">
        <v>149</v>
      </c>
      <c r="O53" s="48" t="s">
        <v>70</v>
      </c>
      <c r="P53" s="191">
        <v>22500000</v>
      </c>
    </row>
    <row r="54" spans="1:16" ht="94.5" x14ac:dyDescent="0.25">
      <c r="A54" s="57"/>
      <c r="B54" s="58"/>
      <c r="C54" s="58"/>
      <c r="D54" s="59"/>
      <c r="E54" s="118"/>
      <c r="F54" s="118"/>
      <c r="G54" s="64"/>
      <c r="H54" s="45"/>
      <c r="I54" s="61"/>
      <c r="J54" s="67"/>
      <c r="K54" s="46" t="s">
        <v>387</v>
      </c>
      <c r="L54" s="46" t="s">
        <v>142</v>
      </c>
      <c r="M54" s="46" t="s">
        <v>147</v>
      </c>
      <c r="N54" s="16" t="s">
        <v>149</v>
      </c>
      <c r="O54" s="48" t="s">
        <v>70</v>
      </c>
      <c r="P54" s="191">
        <v>31250000</v>
      </c>
    </row>
    <row r="55" spans="1:16" ht="63" x14ac:dyDescent="0.25">
      <c r="A55" s="57"/>
      <c r="B55" s="58"/>
      <c r="C55" s="58"/>
      <c r="D55" s="59"/>
      <c r="E55" s="118"/>
      <c r="F55" s="118"/>
      <c r="G55" s="64"/>
      <c r="H55" s="45"/>
      <c r="I55" s="62"/>
      <c r="J55" s="68"/>
      <c r="K55" s="46" t="s">
        <v>388</v>
      </c>
      <c r="L55" s="46" t="s">
        <v>142</v>
      </c>
      <c r="M55" s="46" t="s">
        <v>148</v>
      </c>
      <c r="N55" s="16" t="s">
        <v>149</v>
      </c>
      <c r="O55" s="48" t="s">
        <v>70</v>
      </c>
      <c r="P55" s="191">
        <f>30000000+1250000</f>
        <v>31250000</v>
      </c>
    </row>
    <row r="56" spans="1:16" ht="63" x14ac:dyDescent="0.25">
      <c r="A56" s="57"/>
      <c r="B56" s="58"/>
      <c r="C56" s="58"/>
      <c r="D56" s="59"/>
      <c r="E56" s="118"/>
      <c r="F56" s="118"/>
      <c r="G56" s="64"/>
      <c r="H56" s="45"/>
      <c r="I56" s="60" t="s">
        <v>153</v>
      </c>
      <c r="J56" s="49">
        <v>60000000</v>
      </c>
      <c r="K56" s="46" t="s">
        <v>384</v>
      </c>
      <c r="L56" s="117" t="s">
        <v>168</v>
      </c>
      <c r="M56" s="46" t="s">
        <v>179</v>
      </c>
      <c r="N56" s="13" t="s">
        <v>149</v>
      </c>
      <c r="O56" s="16" t="s">
        <v>184</v>
      </c>
      <c r="P56" s="190">
        <v>60000000</v>
      </c>
    </row>
    <row r="57" spans="1:16" ht="78.75" x14ac:dyDescent="0.25">
      <c r="A57" s="57"/>
      <c r="B57" s="58"/>
      <c r="C57" s="58"/>
      <c r="D57" s="59"/>
      <c r="E57" s="118"/>
      <c r="F57" s="118"/>
      <c r="G57" s="64"/>
      <c r="H57" s="45"/>
      <c r="I57" s="62"/>
      <c r="J57" s="49">
        <v>37500000</v>
      </c>
      <c r="K57" s="120" t="s">
        <v>385</v>
      </c>
      <c r="L57" s="119"/>
      <c r="M57" s="46" t="s">
        <v>180</v>
      </c>
      <c r="N57" s="13" t="s">
        <v>149</v>
      </c>
      <c r="O57" s="48" t="s">
        <v>70</v>
      </c>
      <c r="P57" s="191">
        <v>37500000</v>
      </c>
    </row>
    <row r="58" spans="1:16" ht="94.5" x14ac:dyDescent="0.25">
      <c r="A58" s="57"/>
      <c r="B58" s="58"/>
      <c r="C58" s="58"/>
      <c r="D58" s="59"/>
      <c r="E58" s="119"/>
      <c r="F58" s="119"/>
      <c r="G58" s="65"/>
      <c r="H58" s="45"/>
      <c r="I58" s="13" t="s">
        <v>140</v>
      </c>
      <c r="J58" s="49">
        <v>72500000</v>
      </c>
      <c r="K58" s="46" t="s">
        <v>386</v>
      </c>
      <c r="L58" s="46" t="s">
        <v>169</v>
      </c>
      <c r="M58" s="46" t="s">
        <v>181</v>
      </c>
      <c r="N58" s="13" t="s">
        <v>149</v>
      </c>
      <c r="O58" s="48" t="s">
        <v>70</v>
      </c>
      <c r="P58" s="191">
        <v>72500000</v>
      </c>
    </row>
    <row r="59" spans="1:16" ht="59.25" customHeight="1" x14ac:dyDescent="0.25">
      <c r="A59" s="57"/>
      <c r="B59" s="58"/>
      <c r="C59" s="58"/>
      <c r="D59" s="59"/>
      <c r="E59" s="117" t="s">
        <v>150</v>
      </c>
      <c r="F59" s="117" t="s">
        <v>383</v>
      </c>
      <c r="G59" s="59">
        <v>1509350000</v>
      </c>
      <c r="H59" s="45"/>
      <c r="I59" s="60" t="s">
        <v>151</v>
      </c>
      <c r="J59" s="66">
        <f>SUM(P59:P66)</f>
        <v>1159350000</v>
      </c>
      <c r="K59" s="46" t="s">
        <v>154</v>
      </c>
      <c r="L59" s="120" t="s">
        <v>163</v>
      </c>
      <c r="M59" s="46" t="s">
        <v>170</v>
      </c>
      <c r="N59" s="13" t="s">
        <v>149</v>
      </c>
      <c r="O59" s="48" t="s">
        <v>183</v>
      </c>
      <c r="P59" s="191">
        <v>938350000</v>
      </c>
    </row>
    <row r="60" spans="1:16" ht="78.75" x14ac:dyDescent="0.25">
      <c r="A60" s="57"/>
      <c r="B60" s="58"/>
      <c r="C60" s="58"/>
      <c r="D60" s="59"/>
      <c r="E60" s="118"/>
      <c r="F60" s="118"/>
      <c r="G60" s="59"/>
      <c r="H60" s="45"/>
      <c r="I60" s="61"/>
      <c r="J60" s="67"/>
      <c r="K60" s="46" t="s">
        <v>155</v>
      </c>
      <c r="L60" s="120" t="s">
        <v>164</v>
      </c>
      <c r="M60" s="46" t="s">
        <v>171</v>
      </c>
      <c r="N60" s="13" t="s">
        <v>149</v>
      </c>
      <c r="O60" s="48" t="s">
        <v>184</v>
      </c>
      <c r="P60" s="191">
        <v>30000000</v>
      </c>
    </row>
    <row r="61" spans="1:16" ht="78.75" x14ac:dyDescent="0.25">
      <c r="A61" s="57"/>
      <c r="B61" s="58"/>
      <c r="C61" s="58"/>
      <c r="D61" s="59"/>
      <c r="E61" s="118"/>
      <c r="F61" s="118"/>
      <c r="G61" s="59"/>
      <c r="H61" s="45"/>
      <c r="I61" s="61"/>
      <c r="J61" s="67"/>
      <c r="K61" s="46" t="s">
        <v>156</v>
      </c>
      <c r="L61" s="117" t="s">
        <v>165</v>
      </c>
      <c r="M61" s="46" t="s">
        <v>172</v>
      </c>
      <c r="N61" s="13" t="s">
        <v>149</v>
      </c>
      <c r="O61" s="48" t="s">
        <v>184</v>
      </c>
      <c r="P61" s="191">
        <v>14000000</v>
      </c>
    </row>
    <row r="62" spans="1:16" ht="63" x14ac:dyDescent="0.25">
      <c r="A62" s="57"/>
      <c r="B62" s="58"/>
      <c r="C62" s="58"/>
      <c r="D62" s="59"/>
      <c r="E62" s="118"/>
      <c r="F62" s="118"/>
      <c r="G62" s="59"/>
      <c r="H62" s="45"/>
      <c r="I62" s="61"/>
      <c r="J62" s="67"/>
      <c r="K62" s="46" t="s">
        <v>157</v>
      </c>
      <c r="L62" s="118"/>
      <c r="M62" s="46" t="s">
        <v>173</v>
      </c>
      <c r="N62" s="13" t="s">
        <v>149</v>
      </c>
      <c r="O62" s="48" t="s">
        <v>70</v>
      </c>
      <c r="P62" s="191">
        <v>21500000</v>
      </c>
    </row>
    <row r="63" spans="1:16" ht="63" x14ac:dyDescent="0.25">
      <c r="A63" s="57"/>
      <c r="B63" s="58"/>
      <c r="C63" s="58"/>
      <c r="D63" s="59"/>
      <c r="E63" s="118"/>
      <c r="F63" s="118"/>
      <c r="G63" s="59"/>
      <c r="H63" s="45"/>
      <c r="I63" s="61"/>
      <c r="J63" s="67"/>
      <c r="K63" s="46" t="s">
        <v>158</v>
      </c>
      <c r="L63" s="118"/>
      <c r="M63" s="46" t="s">
        <v>174</v>
      </c>
      <c r="N63" s="13" t="s">
        <v>149</v>
      </c>
      <c r="O63" s="48" t="s">
        <v>70</v>
      </c>
      <c r="P63" s="191">
        <v>20000000</v>
      </c>
    </row>
    <row r="64" spans="1:16" ht="47.25" x14ac:dyDescent="0.25">
      <c r="A64" s="57"/>
      <c r="B64" s="58"/>
      <c r="C64" s="58"/>
      <c r="D64" s="59"/>
      <c r="E64" s="118"/>
      <c r="F64" s="118"/>
      <c r="G64" s="59"/>
      <c r="H64" s="45"/>
      <c r="I64" s="61"/>
      <c r="J64" s="67"/>
      <c r="K64" s="46" t="s">
        <v>159</v>
      </c>
      <c r="L64" s="118"/>
      <c r="M64" s="46" t="s">
        <v>175</v>
      </c>
      <c r="N64" s="13" t="s">
        <v>149</v>
      </c>
      <c r="O64" s="48" t="s">
        <v>184</v>
      </c>
      <c r="P64" s="191">
        <v>28000000</v>
      </c>
    </row>
    <row r="65" spans="1:16" ht="47.25" x14ac:dyDescent="0.25">
      <c r="A65" s="57"/>
      <c r="B65" s="58"/>
      <c r="C65" s="58"/>
      <c r="D65" s="59"/>
      <c r="E65" s="118"/>
      <c r="F65" s="118"/>
      <c r="G65" s="59"/>
      <c r="H65" s="45"/>
      <c r="I65" s="61"/>
      <c r="J65" s="67"/>
      <c r="K65" s="46" t="s">
        <v>160</v>
      </c>
      <c r="L65" s="119"/>
      <c r="M65" s="46" t="s">
        <v>176</v>
      </c>
      <c r="N65" s="13" t="s">
        <v>149</v>
      </c>
      <c r="O65" s="48" t="s">
        <v>70</v>
      </c>
      <c r="P65" s="191">
        <v>47500000</v>
      </c>
    </row>
    <row r="66" spans="1:16" ht="63" x14ac:dyDescent="0.25">
      <c r="A66" s="57"/>
      <c r="B66" s="58"/>
      <c r="C66" s="58"/>
      <c r="D66" s="59"/>
      <c r="E66" s="118"/>
      <c r="F66" s="118"/>
      <c r="G66" s="59"/>
      <c r="H66" s="45"/>
      <c r="I66" s="62"/>
      <c r="J66" s="68"/>
      <c r="K66" s="46" t="s">
        <v>161</v>
      </c>
      <c r="L66" s="120" t="s">
        <v>166</v>
      </c>
      <c r="M66" s="46" t="s">
        <v>177</v>
      </c>
      <c r="N66" s="13" t="s">
        <v>149</v>
      </c>
      <c r="O66" s="48" t="s">
        <v>70</v>
      </c>
      <c r="P66" s="191">
        <v>60000000</v>
      </c>
    </row>
    <row r="67" spans="1:16" ht="78.75" x14ac:dyDescent="0.25">
      <c r="A67" s="57"/>
      <c r="B67" s="58"/>
      <c r="C67" s="58"/>
      <c r="D67" s="59"/>
      <c r="E67" s="119"/>
      <c r="F67" s="119"/>
      <c r="G67" s="59"/>
      <c r="H67" s="45"/>
      <c r="I67" s="13" t="s">
        <v>152</v>
      </c>
      <c r="J67" s="49">
        <v>350000000</v>
      </c>
      <c r="K67" s="46" t="s">
        <v>162</v>
      </c>
      <c r="L67" s="120" t="s">
        <v>167</v>
      </c>
      <c r="M67" s="46" t="s">
        <v>178</v>
      </c>
      <c r="N67" s="13" t="s">
        <v>182</v>
      </c>
      <c r="O67" s="48" t="s">
        <v>183</v>
      </c>
      <c r="P67" s="191">
        <v>350000000</v>
      </c>
    </row>
    <row r="68" spans="1:16" ht="21" customHeight="1" x14ac:dyDescent="0.25">
      <c r="A68" s="51"/>
      <c r="B68" s="52"/>
      <c r="C68" s="52"/>
      <c r="D68" s="53"/>
      <c r="E68" s="54"/>
      <c r="F68" s="55"/>
      <c r="G68" s="56">
        <f>SUM(G51:G67)</f>
        <v>1799350000</v>
      </c>
      <c r="H68" s="45"/>
      <c r="J68" s="138">
        <f>SUM(J51:J67)</f>
        <v>1799350000</v>
      </c>
      <c r="P68" s="199">
        <f>SUM(P51:P67)</f>
        <v>1799350000</v>
      </c>
    </row>
    <row r="69" spans="1:16" x14ac:dyDescent="0.25">
      <c r="A69" s="73" t="s">
        <v>137</v>
      </c>
      <c r="B69" s="73" t="s">
        <v>2</v>
      </c>
      <c r="C69" s="73" t="s">
        <v>3</v>
      </c>
      <c r="D69" s="73" t="s">
        <v>4</v>
      </c>
      <c r="E69" s="73" t="s">
        <v>5</v>
      </c>
      <c r="F69" s="73" t="s">
        <v>7</v>
      </c>
      <c r="G69" s="74" t="s">
        <v>6</v>
      </c>
      <c r="H69" s="73" t="s">
        <v>7</v>
      </c>
      <c r="I69" s="73" t="s">
        <v>8</v>
      </c>
      <c r="J69" s="74" t="s">
        <v>9</v>
      </c>
      <c r="K69" s="73" t="s">
        <v>10</v>
      </c>
      <c r="L69" s="73" t="s">
        <v>11</v>
      </c>
      <c r="M69" s="73" t="s">
        <v>12</v>
      </c>
      <c r="N69" s="73" t="s">
        <v>13</v>
      </c>
      <c r="O69" s="73" t="s">
        <v>14</v>
      </c>
      <c r="P69" s="187" t="s">
        <v>15</v>
      </c>
    </row>
    <row r="70" spans="1:16" x14ac:dyDescent="0.25">
      <c r="A70" s="73"/>
      <c r="B70" s="73"/>
      <c r="C70" s="73"/>
      <c r="D70" s="73"/>
      <c r="E70" s="73"/>
      <c r="F70" s="73"/>
      <c r="G70" s="74"/>
      <c r="H70" s="73"/>
      <c r="I70" s="73"/>
      <c r="J70" s="74"/>
      <c r="K70" s="73"/>
      <c r="L70" s="73"/>
      <c r="M70" s="73"/>
      <c r="N70" s="73"/>
      <c r="O70" s="73"/>
      <c r="P70" s="187"/>
    </row>
    <row r="71" spans="1:16" ht="63" x14ac:dyDescent="0.25">
      <c r="A71" s="106" t="s">
        <v>185</v>
      </c>
      <c r="B71" s="134" t="s">
        <v>391</v>
      </c>
      <c r="C71" s="110" t="s">
        <v>453</v>
      </c>
      <c r="D71" s="63">
        <v>546100000</v>
      </c>
      <c r="E71" s="117" t="s">
        <v>186</v>
      </c>
      <c r="F71" s="117" t="s">
        <v>379</v>
      </c>
      <c r="G71" s="111">
        <f>SUM(J71:J76)</f>
        <v>546100000</v>
      </c>
      <c r="H71" s="45"/>
      <c r="I71" s="117" t="s">
        <v>187</v>
      </c>
      <c r="J71" s="112">
        <f>SUM(P71:P75)</f>
        <v>146100000</v>
      </c>
      <c r="K71" s="117" t="s">
        <v>188</v>
      </c>
      <c r="L71" s="117" t="s">
        <v>189</v>
      </c>
      <c r="M71" s="46" t="s">
        <v>190</v>
      </c>
      <c r="N71" s="16" t="s">
        <v>149</v>
      </c>
      <c r="O71" s="48" t="s">
        <v>184</v>
      </c>
      <c r="P71" s="191">
        <v>38400000</v>
      </c>
    </row>
    <row r="72" spans="1:16" ht="63" x14ac:dyDescent="0.25">
      <c r="A72" s="107"/>
      <c r="B72" s="135"/>
      <c r="C72" s="113"/>
      <c r="D72" s="64"/>
      <c r="E72" s="118"/>
      <c r="F72" s="118"/>
      <c r="G72" s="111"/>
      <c r="H72" s="45"/>
      <c r="I72" s="118"/>
      <c r="J72" s="114"/>
      <c r="K72" s="118"/>
      <c r="L72" s="118"/>
      <c r="M72" s="46" t="s">
        <v>191</v>
      </c>
      <c r="N72" s="16" t="s">
        <v>149</v>
      </c>
      <c r="O72" s="48" t="s">
        <v>70</v>
      </c>
      <c r="P72" s="191">
        <v>42500000</v>
      </c>
    </row>
    <row r="73" spans="1:16" ht="78.75" x14ac:dyDescent="0.25">
      <c r="A73" s="107"/>
      <c r="B73" s="135"/>
      <c r="C73" s="113"/>
      <c r="D73" s="64"/>
      <c r="E73" s="118"/>
      <c r="F73" s="118"/>
      <c r="G73" s="111"/>
      <c r="H73" s="45"/>
      <c r="I73" s="118"/>
      <c r="J73" s="114"/>
      <c r="K73" s="118"/>
      <c r="L73" s="118"/>
      <c r="M73" s="46" t="s">
        <v>192</v>
      </c>
      <c r="N73" s="16" t="s">
        <v>149</v>
      </c>
      <c r="O73" s="48" t="s">
        <v>184</v>
      </c>
      <c r="P73" s="191">
        <v>28000000</v>
      </c>
    </row>
    <row r="74" spans="1:16" ht="47.25" x14ac:dyDescent="0.25">
      <c r="A74" s="107"/>
      <c r="B74" s="135"/>
      <c r="C74" s="113"/>
      <c r="D74" s="64"/>
      <c r="E74" s="118"/>
      <c r="F74" s="118"/>
      <c r="G74" s="111"/>
      <c r="H74" s="45"/>
      <c r="I74" s="118"/>
      <c r="J74" s="114"/>
      <c r="K74" s="118"/>
      <c r="L74" s="118"/>
      <c r="M74" s="46" t="s">
        <v>193</v>
      </c>
      <c r="N74" s="16" t="s">
        <v>149</v>
      </c>
      <c r="O74" s="48" t="s">
        <v>184</v>
      </c>
      <c r="P74" s="191">
        <v>20000000</v>
      </c>
    </row>
    <row r="75" spans="1:16" ht="31.5" x14ac:dyDescent="0.25">
      <c r="A75" s="107"/>
      <c r="B75" s="135"/>
      <c r="C75" s="113"/>
      <c r="D75" s="64"/>
      <c r="E75" s="118"/>
      <c r="F75" s="118"/>
      <c r="G75" s="111"/>
      <c r="H75" s="45"/>
      <c r="I75" s="119"/>
      <c r="J75" s="114"/>
      <c r="K75" s="119"/>
      <c r="L75" s="119"/>
      <c r="M75" s="46" t="s">
        <v>173</v>
      </c>
      <c r="N75" s="16" t="s">
        <v>149</v>
      </c>
      <c r="O75" s="48" t="s">
        <v>184</v>
      </c>
      <c r="P75" s="191">
        <v>17200000</v>
      </c>
    </row>
    <row r="76" spans="1:16" ht="94.5" x14ac:dyDescent="0.25">
      <c r="A76" s="108"/>
      <c r="B76" s="136"/>
      <c r="C76" s="115"/>
      <c r="D76" s="65"/>
      <c r="E76" s="119"/>
      <c r="F76" s="119"/>
      <c r="G76" s="111"/>
      <c r="H76" s="45"/>
      <c r="I76" s="46" t="s">
        <v>197</v>
      </c>
      <c r="J76" s="198">
        <f>SUM(P76)</f>
        <v>400000000</v>
      </c>
      <c r="K76" s="46" t="s">
        <v>188</v>
      </c>
      <c r="L76" s="46" t="s">
        <v>196</v>
      </c>
      <c r="M76" s="46" t="s">
        <v>194</v>
      </c>
      <c r="N76" s="16" t="s">
        <v>182</v>
      </c>
      <c r="O76" s="48" t="s">
        <v>195</v>
      </c>
      <c r="P76" s="191">
        <v>400000000</v>
      </c>
    </row>
    <row r="77" spans="1:16" ht="21" customHeight="1" x14ac:dyDescent="0.25">
      <c r="B77" s="45"/>
      <c r="C77" s="45"/>
      <c r="D77" s="50"/>
      <c r="E77" s="45"/>
      <c r="F77" s="45"/>
      <c r="G77" s="50">
        <f>SUM(G71)</f>
        <v>546100000</v>
      </c>
      <c r="H77" s="45"/>
      <c r="I77" s="45"/>
      <c r="J77" s="138">
        <f>SUM(J71:J76)</f>
        <v>546100000</v>
      </c>
      <c r="K77" s="45"/>
      <c r="L77" s="45"/>
      <c r="M77" s="45"/>
      <c r="N77" s="45"/>
      <c r="O77" s="45"/>
      <c r="P77" s="196">
        <f>SUM(P71:P76)</f>
        <v>546100000</v>
      </c>
    </row>
    <row r="78" spans="1:16" x14ac:dyDescent="0.25">
      <c r="A78" s="73" t="s">
        <v>137</v>
      </c>
      <c r="B78" s="73" t="s">
        <v>2</v>
      </c>
      <c r="C78" s="73" t="s">
        <v>3</v>
      </c>
      <c r="D78" s="73" t="s">
        <v>4</v>
      </c>
      <c r="E78" s="73" t="s">
        <v>5</v>
      </c>
      <c r="F78" s="73" t="s">
        <v>7</v>
      </c>
      <c r="G78" s="74" t="s">
        <v>6</v>
      </c>
      <c r="H78" s="73" t="s">
        <v>7</v>
      </c>
      <c r="I78" s="73" t="s">
        <v>8</v>
      </c>
      <c r="J78" s="74" t="s">
        <v>9</v>
      </c>
      <c r="K78" s="73" t="s">
        <v>10</v>
      </c>
      <c r="L78" s="73" t="s">
        <v>11</v>
      </c>
      <c r="M78" s="73" t="s">
        <v>12</v>
      </c>
      <c r="N78" s="73" t="s">
        <v>13</v>
      </c>
      <c r="O78" s="73" t="s">
        <v>14</v>
      </c>
      <c r="P78" s="187" t="s">
        <v>15</v>
      </c>
    </row>
    <row r="79" spans="1:16" x14ac:dyDescent="0.25">
      <c r="A79" s="73"/>
      <c r="B79" s="73"/>
      <c r="C79" s="73"/>
      <c r="D79" s="73"/>
      <c r="E79" s="73"/>
      <c r="F79" s="73"/>
      <c r="G79" s="74"/>
      <c r="H79" s="73"/>
      <c r="I79" s="73"/>
      <c r="J79" s="74"/>
      <c r="K79" s="73"/>
      <c r="L79" s="73"/>
      <c r="M79" s="73"/>
      <c r="N79" s="73"/>
      <c r="O79" s="73"/>
      <c r="P79" s="187"/>
    </row>
    <row r="80" spans="1:16" ht="90" customHeight="1" x14ac:dyDescent="0.25">
      <c r="A80" s="57" t="s">
        <v>198</v>
      </c>
      <c r="B80" s="137" t="s">
        <v>392</v>
      </c>
      <c r="C80" s="58" t="s">
        <v>453</v>
      </c>
      <c r="D80" s="59">
        <v>654550000</v>
      </c>
      <c r="E80" s="117" t="s">
        <v>199</v>
      </c>
      <c r="F80" s="117" t="s">
        <v>393</v>
      </c>
      <c r="G80" s="111">
        <f>SUM(P80:P85)</f>
        <v>599550000</v>
      </c>
      <c r="H80" s="45"/>
      <c r="I80" s="72" t="s">
        <v>201</v>
      </c>
      <c r="J80" s="173">
        <f>SUM(P80:P85)</f>
        <v>599550000</v>
      </c>
      <c r="K80" s="46" t="s">
        <v>205</v>
      </c>
      <c r="L80" s="230" t="s">
        <v>212</v>
      </c>
      <c r="M80" s="46" t="s">
        <v>217</v>
      </c>
      <c r="N80" s="16" t="s">
        <v>224</v>
      </c>
      <c r="O80" s="48" t="s">
        <v>183</v>
      </c>
      <c r="P80" s="191">
        <f>291550000-25550000</f>
        <v>266000000</v>
      </c>
    </row>
    <row r="81" spans="1:16" ht="63" x14ac:dyDescent="0.25">
      <c r="A81" s="57"/>
      <c r="B81" s="137"/>
      <c r="C81" s="58"/>
      <c r="D81" s="59"/>
      <c r="E81" s="118"/>
      <c r="F81" s="118"/>
      <c r="G81" s="111"/>
      <c r="H81" s="45"/>
      <c r="I81" s="72"/>
      <c r="J81" s="173"/>
      <c r="K81" s="46" t="s">
        <v>206</v>
      </c>
      <c r="L81" s="230" t="s">
        <v>213</v>
      </c>
      <c r="M81" s="46" t="s">
        <v>218</v>
      </c>
      <c r="N81" s="16" t="s">
        <v>149</v>
      </c>
      <c r="O81" s="48" t="s">
        <v>70</v>
      </c>
      <c r="P81" s="191">
        <v>25550000</v>
      </c>
    </row>
    <row r="82" spans="1:16" ht="47.25" x14ac:dyDescent="0.25">
      <c r="A82" s="57"/>
      <c r="B82" s="137"/>
      <c r="C82" s="58"/>
      <c r="D82" s="59"/>
      <c r="E82" s="118"/>
      <c r="F82" s="118"/>
      <c r="G82" s="111"/>
      <c r="H82" s="45"/>
      <c r="I82" s="16" t="s">
        <v>202</v>
      </c>
      <c r="J82" s="173"/>
      <c r="K82" s="46" t="s">
        <v>207</v>
      </c>
      <c r="L82" s="230" t="s">
        <v>214</v>
      </c>
      <c r="M82" s="46" t="s">
        <v>219</v>
      </c>
      <c r="N82" s="16" t="s">
        <v>224</v>
      </c>
      <c r="O82" s="48" t="s">
        <v>183</v>
      </c>
      <c r="P82" s="191">
        <v>200000000</v>
      </c>
    </row>
    <row r="83" spans="1:16" ht="63" x14ac:dyDescent="0.25">
      <c r="A83" s="57"/>
      <c r="B83" s="137"/>
      <c r="C83" s="58"/>
      <c r="D83" s="59"/>
      <c r="E83" s="118"/>
      <c r="F83" s="118"/>
      <c r="G83" s="111"/>
      <c r="H83" s="45"/>
      <c r="I83" s="72" t="s">
        <v>203</v>
      </c>
      <c r="J83" s="173"/>
      <c r="K83" s="120" t="s">
        <v>208</v>
      </c>
      <c r="L83" s="230" t="s">
        <v>215</v>
      </c>
      <c r="M83" s="46" t="s">
        <v>220</v>
      </c>
      <c r="N83" s="16" t="s">
        <v>149</v>
      </c>
      <c r="O83" s="48" t="s">
        <v>70</v>
      </c>
      <c r="P83" s="191">
        <v>30000000</v>
      </c>
    </row>
    <row r="84" spans="1:16" ht="78.75" x14ac:dyDescent="0.25">
      <c r="A84" s="57"/>
      <c r="B84" s="137"/>
      <c r="C84" s="58"/>
      <c r="D84" s="59"/>
      <c r="E84" s="118"/>
      <c r="F84" s="118"/>
      <c r="G84" s="111"/>
      <c r="H84" s="45"/>
      <c r="I84" s="72"/>
      <c r="J84" s="173"/>
      <c r="K84" s="120" t="s">
        <v>209</v>
      </c>
      <c r="L84" s="230" t="s">
        <v>215</v>
      </c>
      <c r="M84" s="46" t="s">
        <v>221</v>
      </c>
      <c r="N84" s="16" t="s">
        <v>149</v>
      </c>
      <c r="O84" s="48" t="s">
        <v>70</v>
      </c>
      <c r="P84" s="191">
        <v>34000000</v>
      </c>
    </row>
    <row r="85" spans="1:16" ht="63" x14ac:dyDescent="0.25">
      <c r="A85" s="57"/>
      <c r="B85" s="137"/>
      <c r="C85" s="58"/>
      <c r="D85" s="59"/>
      <c r="E85" s="119"/>
      <c r="F85" s="119"/>
      <c r="G85" s="111"/>
      <c r="H85" s="45"/>
      <c r="I85" s="72"/>
      <c r="J85" s="173"/>
      <c r="K85" s="120" t="s">
        <v>210</v>
      </c>
      <c r="L85" s="230" t="s">
        <v>215</v>
      </c>
      <c r="M85" s="46" t="s">
        <v>222</v>
      </c>
      <c r="N85" s="16" t="s">
        <v>149</v>
      </c>
      <c r="O85" s="48" t="s">
        <v>70</v>
      </c>
      <c r="P85" s="191">
        <v>44000000</v>
      </c>
    </row>
    <row r="86" spans="1:16" ht="78.75" x14ac:dyDescent="0.25">
      <c r="A86" s="57"/>
      <c r="B86" s="137"/>
      <c r="C86" s="58"/>
      <c r="D86" s="59"/>
      <c r="E86" s="46" t="s">
        <v>200</v>
      </c>
      <c r="F86" s="46" t="s">
        <v>394</v>
      </c>
      <c r="G86" s="116">
        <f>SUM(P86)</f>
        <v>55000000</v>
      </c>
      <c r="H86" s="45"/>
      <c r="I86" s="16" t="s">
        <v>204</v>
      </c>
      <c r="J86" s="197">
        <f>SUM(P86)</f>
        <v>55000000</v>
      </c>
      <c r="K86" s="120" t="s">
        <v>211</v>
      </c>
      <c r="L86" s="120" t="s">
        <v>216</v>
      </c>
      <c r="M86" s="46" t="s">
        <v>223</v>
      </c>
      <c r="N86" s="16" t="s">
        <v>149</v>
      </c>
      <c r="O86" s="48" t="s">
        <v>70</v>
      </c>
      <c r="P86" s="191">
        <v>55000000</v>
      </c>
    </row>
    <row r="87" spans="1:16" ht="24" customHeight="1" x14ac:dyDescent="0.25">
      <c r="D87" s="50"/>
      <c r="G87" s="50">
        <f>SUM(G80:G86)</f>
        <v>654550000</v>
      </c>
      <c r="J87" s="109"/>
      <c r="P87" s="196">
        <f>SUM(P80:P86)</f>
        <v>654550000</v>
      </c>
    </row>
    <row r="88" spans="1:16" x14ac:dyDescent="0.25">
      <c r="A88" s="73" t="s">
        <v>137</v>
      </c>
      <c r="B88" s="73" t="s">
        <v>2</v>
      </c>
      <c r="C88" s="73" t="s">
        <v>3</v>
      </c>
      <c r="D88" s="73" t="s">
        <v>4</v>
      </c>
      <c r="E88" s="73" t="s">
        <v>5</v>
      </c>
      <c r="F88" s="73" t="s">
        <v>7</v>
      </c>
      <c r="G88" s="74" t="s">
        <v>6</v>
      </c>
      <c r="H88" s="73" t="s">
        <v>7</v>
      </c>
      <c r="I88" s="73" t="s">
        <v>8</v>
      </c>
      <c r="J88" s="74" t="s">
        <v>9</v>
      </c>
      <c r="K88" s="73" t="s">
        <v>10</v>
      </c>
      <c r="L88" s="73" t="s">
        <v>11</v>
      </c>
      <c r="M88" s="73" t="s">
        <v>12</v>
      </c>
      <c r="N88" s="73" t="s">
        <v>13</v>
      </c>
      <c r="O88" s="73" t="s">
        <v>14</v>
      </c>
      <c r="P88" s="187" t="s">
        <v>15</v>
      </c>
    </row>
    <row r="89" spans="1:16" x14ac:dyDescent="0.25">
      <c r="A89" s="73"/>
      <c r="B89" s="73"/>
      <c r="C89" s="73"/>
      <c r="D89" s="73"/>
      <c r="E89" s="73"/>
      <c r="F89" s="73"/>
      <c r="G89" s="74"/>
      <c r="H89" s="73"/>
      <c r="I89" s="73"/>
      <c r="J89" s="74"/>
      <c r="K89" s="73"/>
      <c r="L89" s="73"/>
      <c r="M89" s="73"/>
      <c r="N89" s="73"/>
      <c r="O89" s="73"/>
      <c r="P89" s="187"/>
    </row>
    <row r="90" spans="1:16" ht="94.5" x14ac:dyDescent="0.25">
      <c r="A90" s="113" t="s">
        <v>225</v>
      </c>
      <c r="B90" s="58" t="s">
        <v>400</v>
      </c>
      <c r="C90" s="58" t="s">
        <v>452</v>
      </c>
      <c r="D90" s="63">
        <f>SUM(P90:P94)</f>
        <v>608639268</v>
      </c>
      <c r="E90" s="117" t="s">
        <v>402</v>
      </c>
      <c r="F90" s="58" t="s">
        <v>403</v>
      </c>
      <c r="G90" s="111">
        <f>SUM(P90:P93)</f>
        <v>452989268</v>
      </c>
      <c r="H90" s="45"/>
      <c r="I90" s="139" t="s">
        <v>395</v>
      </c>
      <c r="J90" s="191">
        <v>83504268</v>
      </c>
      <c r="K90" s="46" t="s">
        <v>227</v>
      </c>
      <c r="L90" s="46" t="s">
        <v>231</v>
      </c>
      <c r="M90" s="46" t="s">
        <v>236</v>
      </c>
      <c r="N90" s="140" t="s">
        <v>241</v>
      </c>
      <c r="O90" s="141" t="s">
        <v>70</v>
      </c>
      <c r="P90" s="190">
        <v>83504268</v>
      </c>
    </row>
    <row r="91" spans="1:16" ht="78.75" x14ac:dyDescent="0.25">
      <c r="A91" s="113"/>
      <c r="B91" s="58"/>
      <c r="C91" s="58"/>
      <c r="D91" s="64"/>
      <c r="E91" s="118"/>
      <c r="F91" s="58"/>
      <c r="G91" s="111"/>
      <c r="H91" s="45"/>
      <c r="I91" s="139" t="s">
        <v>396</v>
      </c>
      <c r="J91" s="191">
        <v>79860000</v>
      </c>
      <c r="K91" s="46" t="s">
        <v>401</v>
      </c>
      <c r="L91" s="142" t="s">
        <v>232</v>
      </c>
      <c r="M91" s="46" t="s">
        <v>237</v>
      </c>
      <c r="N91" s="140" t="s">
        <v>241</v>
      </c>
      <c r="O91" s="141" t="s">
        <v>183</v>
      </c>
      <c r="P91" s="190">
        <v>79860000</v>
      </c>
    </row>
    <row r="92" spans="1:16" ht="126" x14ac:dyDescent="0.25">
      <c r="A92" s="113"/>
      <c r="B92" s="58"/>
      <c r="C92" s="58"/>
      <c r="D92" s="64"/>
      <c r="E92" s="118"/>
      <c r="F92" s="58"/>
      <c r="G92" s="111"/>
      <c r="H92" s="45"/>
      <c r="I92" s="139" t="s">
        <v>397</v>
      </c>
      <c r="J92" s="191">
        <v>62625000</v>
      </c>
      <c r="K92" s="46" t="s">
        <v>228</v>
      </c>
      <c r="L92" s="142" t="s">
        <v>233</v>
      </c>
      <c r="M92" s="46" t="s">
        <v>238</v>
      </c>
      <c r="N92" s="47" t="s">
        <v>242</v>
      </c>
      <c r="O92" s="141" t="s">
        <v>70</v>
      </c>
      <c r="P92" s="190">
        <v>62625000</v>
      </c>
    </row>
    <row r="93" spans="1:16" ht="78.75" x14ac:dyDescent="0.25">
      <c r="A93" s="113"/>
      <c r="B93" s="58"/>
      <c r="C93" s="58"/>
      <c r="D93" s="64"/>
      <c r="E93" s="119"/>
      <c r="F93" s="58"/>
      <c r="G93" s="111"/>
      <c r="H93" s="45"/>
      <c r="I93" s="139" t="s">
        <v>398</v>
      </c>
      <c r="J93" s="194">
        <v>227000000</v>
      </c>
      <c r="K93" s="46" t="s">
        <v>229</v>
      </c>
      <c r="L93" s="46" t="s">
        <v>234</v>
      </c>
      <c r="M93" s="46" t="s">
        <v>239</v>
      </c>
      <c r="N93" s="47" t="s">
        <v>242</v>
      </c>
      <c r="O93" s="141" t="s">
        <v>183</v>
      </c>
      <c r="P93" s="193">
        <v>227000000</v>
      </c>
    </row>
    <row r="94" spans="1:16" ht="94.5" x14ac:dyDescent="0.25">
      <c r="A94" s="115"/>
      <c r="B94" s="58"/>
      <c r="C94" s="58"/>
      <c r="D94" s="65"/>
      <c r="E94" s="46" t="s">
        <v>226</v>
      </c>
      <c r="F94" s="46" t="s">
        <v>404</v>
      </c>
      <c r="G94" s="116">
        <f>SUM(P94)</f>
        <v>155650000</v>
      </c>
      <c r="H94" s="45"/>
      <c r="I94" s="139" t="s">
        <v>399</v>
      </c>
      <c r="J94" s="191">
        <v>155650000</v>
      </c>
      <c r="K94" s="46" t="s">
        <v>230</v>
      </c>
      <c r="L94" s="46" t="s">
        <v>235</v>
      </c>
      <c r="M94" s="143" t="s">
        <v>240</v>
      </c>
      <c r="N94" s="140" t="s">
        <v>241</v>
      </c>
      <c r="O94" s="141" t="s">
        <v>183</v>
      </c>
      <c r="P94" s="190">
        <v>155650000</v>
      </c>
    </row>
    <row r="95" spans="1:16" ht="15.75" x14ac:dyDescent="0.25">
      <c r="D95" s="14"/>
      <c r="G95" s="50">
        <f>SUM(G90:G94)</f>
        <v>608639268</v>
      </c>
      <c r="J95" s="199"/>
      <c r="P95" s="196">
        <f>SUM(P90:P94)</f>
        <v>608639268</v>
      </c>
    </row>
    <row r="96" spans="1:16" x14ac:dyDescent="0.25">
      <c r="A96" s="73" t="s">
        <v>137</v>
      </c>
      <c r="B96" s="73" t="s">
        <v>2</v>
      </c>
      <c r="C96" s="73" t="s">
        <v>3</v>
      </c>
      <c r="D96" s="73" t="s">
        <v>4</v>
      </c>
      <c r="E96" s="73" t="s">
        <v>5</v>
      </c>
      <c r="F96" s="73" t="s">
        <v>7</v>
      </c>
      <c r="G96" s="74" t="s">
        <v>6</v>
      </c>
      <c r="H96" s="73" t="s">
        <v>7</v>
      </c>
      <c r="I96" s="73" t="s">
        <v>8</v>
      </c>
      <c r="J96" s="187" t="s">
        <v>9</v>
      </c>
      <c r="K96" s="73" t="s">
        <v>10</v>
      </c>
      <c r="L96" s="73" t="s">
        <v>11</v>
      </c>
      <c r="M96" s="73" t="s">
        <v>12</v>
      </c>
      <c r="N96" s="73" t="s">
        <v>13</v>
      </c>
      <c r="O96" s="73" t="s">
        <v>14</v>
      </c>
      <c r="P96" s="187" t="s">
        <v>15</v>
      </c>
    </row>
    <row r="97" spans="1:16" x14ac:dyDescent="0.25">
      <c r="A97" s="73"/>
      <c r="B97" s="73"/>
      <c r="C97" s="73"/>
      <c r="D97" s="73"/>
      <c r="E97" s="73"/>
      <c r="F97" s="73"/>
      <c r="G97" s="74"/>
      <c r="H97" s="73"/>
      <c r="I97" s="73"/>
      <c r="J97" s="187"/>
      <c r="K97" s="73"/>
      <c r="L97" s="73"/>
      <c r="M97" s="73"/>
      <c r="N97" s="73"/>
      <c r="O97" s="73"/>
      <c r="P97" s="187"/>
    </row>
    <row r="98" spans="1:16" ht="126" x14ac:dyDescent="0.25">
      <c r="A98" s="60" t="s">
        <v>243</v>
      </c>
      <c r="B98" s="117" t="s">
        <v>244</v>
      </c>
      <c r="C98" s="117" t="s">
        <v>452</v>
      </c>
      <c r="D98" s="146">
        <f>SUM(P98:P99)</f>
        <v>300000000</v>
      </c>
      <c r="E98" s="117" t="s">
        <v>245</v>
      </c>
      <c r="F98" s="117" t="s">
        <v>246</v>
      </c>
      <c r="G98" s="146">
        <v>300000000</v>
      </c>
      <c r="H98" s="45"/>
      <c r="I98" s="46" t="s">
        <v>247</v>
      </c>
      <c r="J98" s="191">
        <v>216870000</v>
      </c>
      <c r="K98" s="46" t="s">
        <v>249</v>
      </c>
      <c r="L98" s="46" t="s">
        <v>251</v>
      </c>
      <c r="M98" s="46" t="s">
        <v>253</v>
      </c>
      <c r="N98" s="16" t="s">
        <v>149</v>
      </c>
      <c r="O98" s="147" t="s">
        <v>255</v>
      </c>
      <c r="P98" s="191">
        <v>216870000</v>
      </c>
    </row>
    <row r="99" spans="1:16" ht="63" x14ac:dyDescent="0.25">
      <c r="A99" s="62"/>
      <c r="B99" s="119"/>
      <c r="C99" s="119"/>
      <c r="D99" s="148"/>
      <c r="E99" s="119"/>
      <c r="F99" s="119"/>
      <c r="G99" s="148"/>
      <c r="H99" s="45"/>
      <c r="I99" s="46" t="s">
        <v>248</v>
      </c>
      <c r="J99" s="191">
        <v>83130000</v>
      </c>
      <c r="K99" s="46" t="s">
        <v>250</v>
      </c>
      <c r="L99" s="46" t="s">
        <v>252</v>
      </c>
      <c r="M99" s="46" t="s">
        <v>254</v>
      </c>
      <c r="N99" s="16" t="s">
        <v>149</v>
      </c>
      <c r="O99" s="147" t="s">
        <v>255</v>
      </c>
      <c r="P99" s="191">
        <v>83130000</v>
      </c>
    </row>
    <row r="100" spans="1:16" ht="15.75" x14ac:dyDescent="0.25">
      <c r="A100" s="45"/>
      <c r="B100" s="45"/>
      <c r="C100" s="45"/>
      <c r="D100" s="45"/>
      <c r="E100" s="45"/>
      <c r="F100" s="45"/>
      <c r="G100" s="224">
        <f>+G98</f>
        <v>300000000</v>
      </c>
      <c r="H100" s="45"/>
      <c r="I100" s="45"/>
      <c r="J100" s="196">
        <f>SUM(J98:J99)</f>
        <v>300000000</v>
      </c>
      <c r="K100" s="45"/>
      <c r="L100" s="45"/>
      <c r="M100" s="45"/>
      <c r="N100" s="45"/>
      <c r="O100" s="45"/>
      <c r="P100" s="196">
        <f>SUM(P98:P99)</f>
        <v>300000000</v>
      </c>
    </row>
    <row r="101" spans="1:16" x14ac:dyDescent="0.25">
      <c r="A101" s="73" t="s">
        <v>137</v>
      </c>
      <c r="B101" s="73" t="s">
        <v>2</v>
      </c>
      <c r="C101" s="73" t="s">
        <v>3</v>
      </c>
      <c r="D101" s="73" t="s">
        <v>4</v>
      </c>
      <c r="E101" s="73" t="s">
        <v>5</v>
      </c>
      <c r="F101" s="73" t="s">
        <v>7</v>
      </c>
      <c r="G101" s="74" t="s">
        <v>6</v>
      </c>
      <c r="H101" s="73" t="s">
        <v>7</v>
      </c>
      <c r="I101" s="73" t="s">
        <v>8</v>
      </c>
      <c r="J101" s="187" t="s">
        <v>9</v>
      </c>
      <c r="K101" s="73" t="s">
        <v>10</v>
      </c>
      <c r="L101" s="73" t="s">
        <v>11</v>
      </c>
      <c r="M101" s="73" t="s">
        <v>12</v>
      </c>
      <c r="N101" s="73" t="s">
        <v>13</v>
      </c>
      <c r="O101" s="73" t="s">
        <v>14</v>
      </c>
      <c r="P101" s="187" t="s">
        <v>15</v>
      </c>
    </row>
    <row r="102" spans="1:16" x14ac:dyDescent="0.25">
      <c r="A102" s="73"/>
      <c r="B102" s="73"/>
      <c r="C102" s="73"/>
      <c r="D102" s="73"/>
      <c r="E102" s="73"/>
      <c r="F102" s="73"/>
      <c r="G102" s="74"/>
      <c r="H102" s="73"/>
      <c r="I102" s="73"/>
      <c r="J102" s="187"/>
      <c r="K102" s="73"/>
      <c r="L102" s="73"/>
      <c r="M102" s="73"/>
      <c r="N102" s="73"/>
      <c r="O102" s="73"/>
      <c r="P102" s="187"/>
    </row>
    <row r="103" spans="1:16" ht="44.25" customHeight="1" x14ac:dyDescent="0.25">
      <c r="A103" s="149" t="s">
        <v>256</v>
      </c>
      <c r="B103" s="137" t="s">
        <v>405</v>
      </c>
      <c r="C103" s="137" t="s">
        <v>451</v>
      </c>
      <c r="D103" s="150">
        <f>SUM(P103:P123)</f>
        <v>430000000</v>
      </c>
      <c r="E103" s="155" t="s">
        <v>257</v>
      </c>
      <c r="F103" s="155" t="s">
        <v>406</v>
      </c>
      <c r="G103" s="150">
        <f>SUM(J103:J123)</f>
        <v>430000000</v>
      </c>
      <c r="H103" s="45"/>
      <c r="I103" s="158" t="s">
        <v>258</v>
      </c>
      <c r="J103" s="195">
        <f>SUM(P103:P116)</f>
        <v>223336250</v>
      </c>
      <c r="K103" s="152" t="s">
        <v>259</v>
      </c>
      <c r="L103" s="152" t="s">
        <v>262</v>
      </c>
      <c r="M103" s="161" t="s">
        <v>266</v>
      </c>
      <c r="N103" s="152" t="s">
        <v>369</v>
      </c>
      <c r="O103" s="152" t="s">
        <v>280</v>
      </c>
      <c r="P103" s="204">
        <f>12432248</f>
        <v>12432248</v>
      </c>
    </row>
    <row r="104" spans="1:16" ht="47.25" x14ac:dyDescent="0.25">
      <c r="A104" s="149"/>
      <c r="B104" s="137"/>
      <c r="C104" s="137"/>
      <c r="D104" s="150"/>
      <c r="E104" s="156"/>
      <c r="F104" s="156"/>
      <c r="G104" s="150"/>
      <c r="H104" s="45"/>
      <c r="I104" s="159"/>
      <c r="J104" s="195"/>
      <c r="K104" s="153"/>
      <c r="L104" s="91" t="s">
        <v>263</v>
      </c>
      <c r="M104" s="120" t="s">
        <v>267</v>
      </c>
      <c r="N104" s="152" t="s">
        <v>369</v>
      </c>
      <c r="O104" s="154" t="s">
        <v>281</v>
      </c>
      <c r="P104" s="205">
        <v>16000000</v>
      </c>
    </row>
    <row r="105" spans="1:16" ht="47.25" x14ac:dyDescent="0.25">
      <c r="A105" s="149"/>
      <c r="B105" s="137"/>
      <c r="C105" s="137"/>
      <c r="D105" s="150"/>
      <c r="E105" s="156"/>
      <c r="F105" s="156"/>
      <c r="G105" s="150"/>
      <c r="H105" s="45"/>
      <c r="I105" s="159"/>
      <c r="J105" s="195"/>
      <c r="K105" s="153"/>
      <c r="L105" s="91"/>
      <c r="M105" s="125" t="s">
        <v>268</v>
      </c>
      <c r="N105" s="152" t="s">
        <v>369</v>
      </c>
      <c r="O105" s="19" t="s">
        <v>282</v>
      </c>
      <c r="P105" s="206">
        <v>7500000</v>
      </c>
    </row>
    <row r="106" spans="1:16" ht="47.25" x14ac:dyDescent="0.25">
      <c r="A106" s="149"/>
      <c r="B106" s="137"/>
      <c r="C106" s="137"/>
      <c r="D106" s="150"/>
      <c r="E106" s="156"/>
      <c r="F106" s="156"/>
      <c r="G106" s="150"/>
      <c r="H106" s="45"/>
      <c r="I106" s="159"/>
      <c r="J106" s="195"/>
      <c r="K106" s="153"/>
      <c r="L106" s="91"/>
      <c r="M106" s="125" t="s">
        <v>268</v>
      </c>
      <c r="N106" s="152" t="s">
        <v>369</v>
      </c>
      <c r="O106" s="154" t="s">
        <v>281</v>
      </c>
      <c r="P106" s="206">
        <v>8000000</v>
      </c>
    </row>
    <row r="107" spans="1:16" ht="47.25" x14ac:dyDescent="0.25">
      <c r="A107" s="149"/>
      <c r="B107" s="137"/>
      <c r="C107" s="137"/>
      <c r="D107" s="150"/>
      <c r="E107" s="156"/>
      <c r="F107" s="156"/>
      <c r="G107" s="150"/>
      <c r="H107" s="45"/>
      <c r="I107" s="159"/>
      <c r="J107" s="195"/>
      <c r="K107" s="153"/>
      <c r="L107" s="91"/>
      <c r="M107" s="125" t="s">
        <v>268</v>
      </c>
      <c r="N107" s="152" t="s">
        <v>369</v>
      </c>
      <c r="O107" s="154" t="s">
        <v>281</v>
      </c>
      <c r="P107" s="206">
        <v>8000000</v>
      </c>
    </row>
    <row r="108" spans="1:16" ht="47.25" x14ac:dyDescent="0.25">
      <c r="A108" s="149"/>
      <c r="B108" s="137"/>
      <c r="C108" s="137"/>
      <c r="D108" s="150"/>
      <c r="E108" s="156"/>
      <c r="F108" s="156"/>
      <c r="G108" s="150"/>
      <c r="H108" s="45"/>
      <c r="I108" s="159"/>
      <c r="J108" s="195"/>
      <c r="K108" s="153"/>
      <c r="L108" s="91"/>
      <c r="M108" s="125" t="s">
        <v>268</v>
      </c>
      <c r="N108" s="152" t="s">
        <v>369</v>
      </c>
      <c r="O108" s="154" t="s">
        <v>281</v>
      </c>
      <c r="P108" s="206">
        <v>8000000</v>
      </c>
    </row>
    <row r="109" spans="1:16" ht="47.25" x14ac:dyDescent="0.25">
      <c r="A109" s="149"/>
      <c r="B109" s="137"/>
      <c r="C109" s="137"/>
      <c r="D109" s="150"/>
      <c r="E109" s="156"/>
      <c r="F109" s="156"/>
      <c r="G109" s="150"/>
      <c r="H109" s="45"/>
      <c r="I109" s="159"/>
      <c r="J109" s="195"/>
      <c r="K109" s="153"/>
      <c r="L109" s="91"/>
      <c r="M109" s="125" t="s">
        <v>268</v>
      </c>
      <c r="N109" s="152" t="s">
        <v>369</v>
      </c>
      <c r="O109" s="154" t="s">
        <v>281</v>
      </c>
      <c r="P109" s="206">
        <v>8000000</v>
      </c>
    </row>
    <row r="110" spans="1:16" ht="47.25" x14ac:dyDescent="0.25">
      <c r="A110" s="149"/>
      <c r="B110" s="137"/>
      <c r="C110" s="137"/>
      <c r="D110" s="150"/>
      <c r="E110" s="156"/>
      <c r="F110" s="156"/>
      <c r="G110" s="150"/>
      <c r="H110" s="45"/>
      <c r="I110" s="159"/>
      <c r="J110" s="195"/>
      <c r="K110" s="153"/>
      <c r="L110" s="91"/>
      <c r="M110" s="125" t="s">
        <v>268</v>
      </c>
      <c r="N110" s="152" t="s">
        <v>369</v>
      </c>
      <c r="O110" s="154" t="s">
        <v>281</v>
      </c>
      <c r="P110" s="206">
        <f>8000000</f>
        <v>8000000</v>
      </c>
    </row>
    <row r="111" spans="1:16" ht="47.25" x14ac:dyDescent="0.25">
      <c r="A111" s="149"/>
      <c r="B111" s="137"/>
      <c r="C111" s="137"/>
      <c r="D111" s="150"/>
      <c r="E111" s="156"/>
      <c r="F111" s="156"/>
      <c r="G111" s="150"/>
      <c r="H111" s="45"/>
      <c r="I111" s="159"/>
      <c r="J111" s="195"/>
      <c r="K111" s="153"/>
      <c r="L111" s="91"/>
      <c r="M111" s="125" t="s">
        <v>268</v>
      </c>
      <c r="N111" s="152" t="s">
        <v>369</v>
      </c>
      <c r="O111" s="19" t="s">
        <v>283</v>
      </c>
      <c r="P111" s="206">
        <v>7000000</v>
      </c>
    </row>
    <row r="112" spans="1:16" ht="47.25" x14ac:dyDescent="0.25">
      <c r="A112" s="149"/>
      <c r="B112" s="137"/>
      <c r="C112" s="137"/>
      <c r="D112" s="150"/>
      <c r="E112" s="156"/>
      <c r="F112" s="156"/>
      <c r="G112" s="150"/>
      <c r="H112" s="45"/>
      <c r="I112" s="159"/>
      <c r="J112" s="195"/>
      <c r="K112" s="153"/>
      <c r="L112" s="91"/>
      <c r="M112" s="125" t="s">
        <v>268</v>
      </c>
      <c r="N112" s="152" t="s">
        <v>369</v>
      </c>
      <c r="O112" s="154" t="s">
        <v>281</v>
      </c>
      <c r="P112" s="206">
        <v>8000000</v>
      </c>
    </row>
    <row r="113" spans="1:18" ht="63" x14ac:dyDescent="0.25">
      <c r="A113" s="149"/>
      <c r="B113" s="137"/>
      <c r="C113" s="137"/>
      <c r="D113" s="150"/>
      <c r="E113" s="156"/>
      <c r="F113" s="156"/>
      <c r="G113" s="150"/>
      <c r="H113" s="45"/>
      <c r="I113" s="159"/>
      <c r="J113" s="195"/>
      <c r="K113" s="153" t="s">
        <v>260</v>
      </c>
      <c r="L113" s="91" t="s">
        <v>264</v>
      </c>
      <c r="M113" s="125" t="s">
        <v>269</v>
      </c>
      <c r="N113" s="152" t="s">
        <v>369</v>
      </c>
      <c r="O113" s="154" t="s">
        <v>70</v>
      </c>
      <c r="P113" s="206">
        <f>31800000+4000000</f>
        <v>35800000</v>
      </c>
    </row>
    <row r="114" spans="1:18" ht="47.25" x14ac:dyDescent="0.25">
      <c r="A114" s="149"/>
      <c r="B114" s="137"/>
      <c r="C114" s="137"/>
      <c r="D114" s="150"/>
      <c r="E114" s="156"/>
      <c r="F114" s="156"/>
      <c r="G114" s="150"/>
      <c r="H114" s="45"/>
      <c r="I114" s="159"/>
      <c r="J114" s="195"/>
      <c r="K114" s="153"/>
      <c r="L114" s="91"/>
      <c r="M114" s="125" t="s">
        <v>270</v>
      </c>
      <c r="N114" s="152" t="s">
        <v>369</v>
      </c>
      <c r="O114" s="154" t="s">
        <v>284</v>
      </c>
      <c r="P114" s="206">
        <f>31800000+4804002</f>
        <v>36604002</v>
      </c>
    </row>
    <row r="115" spans="1:18" ht="78.75" x14ac:dyDescent="0.25">
      <c r="A115" s="149"/>
      <c r="B115" s="137"/>
      <c r="C115" s="137"/>
      <c r="D115" s="150"/>
      <c r="E115" s="156"/>
      <c r="F115" s="156"/>
      <c r="G115" s="150"/>
      <c r="H115" s="45"/>
      <c r="I115" s="159"/>
      <c r="J115" s="195"/>
      <c r="K115" s="153"/>
      <c r="L115" s="91"/>
      <c r="M115" s="125" t="s">
        <v>271</v>
      </c>
      <c r="N115" s="152" t="s">
        <v>369</v>
      </c>
      <c r="O115" s="154" t="s">
        <v>70</v>
      </c>
      <c r="P115" s="206">
        <v>30000000</v>
      </c>
    </row>
    <row r="116" spans="1:18" ht="110.25" x14ac:dyDescent="0.25">
      <c r="A116" s="149"/>
      <c r="B116" s="137"/>
      <c r="C116" s="137"/>
      <c r="D116" s="150"/>
      <c r="E116" s="156"/>
      <c r="F116" s="156"/>
      <c r="G116" s="150"/>
      <c r="H116" s="45"/>
      <c r="I116" s="160"/>
      <c r="J116" s="195"/>
      <c r="K116" s="153"/>
      <c r="L116" s="91"/>
      <c r="M116" s="125" t="s">
        <v>272</v>
      </c>
      <c r="N116" s="152" t="s">
        <v>369</v>
      </c>
      <c r="O116" s="154" t="s">
        <v>284</v>
      </c>
      <c r="P116" s="206">
        <v>30000000</v>
      </c>
    </row>
    <row r="117" spans="1:18" ht="63" x14ac:dyDescent="0.25">
      <c r="A117" s="149"/>
      <c r="B117" s="137"/>
      <c r="C117" s="137"/>
      <c r="D117" s="150"/>
      <c r="E117" s="156"/>
      <c r="F117" s="156"/>
      <c r="G117" s="150"/>
      <c r="H117" s="45"/>
      <c r="I117" s="151" t="s">
        <v>407</v>
      </c>
      <c r="J117" s="195">
        <f>SUM(P117:P123)</f>
        <v>206663750</v>
      </c>
      <c r="K117" s="151" t="s">
        <v>261</v>
      </c>
      <c r="L117" s="151" t="s">
        <v>265</v>
      </c>
      <c r="M117" s="120" t="s">
        <v>273</v>
      </c>
      <c r="N117" s="152" t="s">
        <v>369</v>
      </c>
      <c r="O117" s="154" t="s">
        <v>284</v>
      </c>
      <c r="P117" s="186">
        <v>31800000</v>
      </c>
    </row>
    <row r="118" spans="1:18" ht="63" x14ac:dyDescent="0.25">
      <c r="A118" s="149"/>
      <c r="B118" s="137"/>
      <c r="C118" s="137"/>
      <c r="D118" s="150"/>
      <c r="E118" s="156"/>
      <c r="F118" s="156"/>
      <c r="G118" s="150"/>
      <c r="H118" s="45"/>
      <c r="I118" s="151"/>
      <c r="J118" s="195"/>
      <c r="K118" s="151"/>
      <c r="L118" s="151"/>
      <c r="M118" s="120" t="s">
        <v>274</v>
      </c>
      <c r="N118" s="152" t="s">
        <v>369</v>
      </c>
      <c r="O118" s="154" t="s">
        <v>284</v>
      </c>
      <c r="P118" s="186">
        <v>31800000</v>
      </c>
    </row>
    <row r="119" spans="1:18" ht="47.25" x14ac:dyDescent="0.25">
      <c r="A119" s="149"/>
      <c r="B119" s="137"/>
      <c r="C119" s="137"/>
      <c r="D119" s="150"/>
      <c r="E119" s="156"/>
      <c r="F119" s="156"/>
      <c r="G119" s="150"/>
      <c r="H119" s="45"/>
      <c r="I119" s="151"/>
      <c r="J119" s="195"/>
      <c r="K119" s="151"/>
      <c r="L119" s="151"/>
      <c r="M119" s="120" t="s">
        <v>275</v>
      </c>
      <c r="N119" s="152" t="s">
        <v>369</v>
      </c>
      <c r="O119" s="154" t="s">
        <v>284</v>
      </c>
      <c r="P119" s="186">
        <v>23763750</v>
      </c>
    </row>
    <row r="120" spans="1:18" ht="63" x14ac:dyDescent="0.25">
      <c r="A120" s="149"/>
      <c r="B120" s="137"/>
      <c r="C120" s="137"/>
      <c r="D120" s="150"/>
      <c r="E120" s="156"/>
      <c r="F120" s="156"/>
      <c r="G120" s="150"/>
      <c r="H120" s="45"/>
      <c r="I120" s="151"/>
      <c r="J120" s="195"/>
      <c r="K120" s="151"/>
      <c r="L120" s="151"/>
      <c r="M120" s="120" t="s">
        <v>276</v>
      </c>
      <c r="N120" s="152" t="s">
        <v>369</v>
      </c>
      <c r="O120" s="154" t="s">
        <v>284</v>
      </c>
      <c r="P120" s="186">
        <v>31800000</v>
      </c>
    </row>
    <row r="121" spans="1:18" ht="63" x14ac:dyDescent="0.25">
      <c r="A121" s="149"/>
      <c r="B121" s="137"/>
      <c r="C121" s="137"/>
      <c r="D121" s="150"/>
      <c r="E121" s="156"/>
      <c r="F121" s="156"/>
      <c r="G121" s="150"/>
      <c r="H121" s="45"/>
      <c r="I121" s="151"/>
      <c r="J121" s="195"/>
      <c r="K121" s="151"/>
      <c r="L121" s="151"/>
      <c r="M121" s="120" t="s">
        <v>277</v>
      </c>
      <c r="N121" s="152" t="s">
        <v>369</v>
      </c>
      <c r="O121" s="154" t="s">
        <v>70</v>
      </c>
      <c r="P121" s="186">
        <v>25000000</v>
      </c>
    </row>
    <row r="122" spans="1:18" ht="78.75" x14ac:dyDescent="0.25">
      <c r="A122" s="149"/>
      <c r="B122" s="137"/>
      <c r="C122" s="137"/>
      <c r="D122" s="150"/>
      <c r="E122" s="156"/>
      <c r="F122" s="156"/>
      <c r="G122" s="150"/>
      <c r="H122" s="45"/>
      <c r="I122" s="151"/>
      <c r="J122" s="195"/>
      <c r="K122" s="151"/>
      <c r="L122" s="151"/>
      <c r="M122" s="120" t="s">
        <v>278</v>
      </c>
      <c r="N122" s="152" t="s">
        <v>369</v>
      </c>
      <c r="O122" s="154" t="s">
        <v>70</v>
      </c>
      <c r="P122" s="186">
        <v>25000000</v>
      </c>
    </row>
    <row r="123" spans="1:18" ht="63" x14ac:dyDescent="0.25">
      <c r="A123" s="149"/>
      <c r="B123" s="137"/>
      <c r="C123" s="137"/>
      <c r="D123" s="150"/>
      <c r="E123" s="157"/>
      <c r="F123" s="157"/>
      <c r="G123" s="150"/>
      <c r="H123" s="45"/>
      <c r="I123" s="151"/>
      <c r="J123" s="195"/>
      <c r="K123" s="151"/>
      <c r="L123" s="151"/>
      <c r="M123" s="120" t="s">
        <v>279</v>
      </c>
      <c r="N123" s="152" t="s">
        <v>369</v>
      </c>
      <c r="O123" s="154" t="s">
        <v>70</v>
      </c>
      <c r="P123" s="186">
        <v>37500000</v>
      </c>
    </row>
    <row r="124" spans="1:18" ht="15.75" x14ac:dyDescent="0.25">
      <c r="G124" s="192">
        <f>SUM(G103)</f>
        <v>430000000</v>
      </c>
      <c r="J124" s="196">
        <f>SUM(J103:J123)</f>
        <v>430000000</v>
      </c>
      <c r="P124" s="196">
        <f>SUM(P103:P123)</f>
        <v>430000000</v>
      </c>
      <c r="R124" s="15"/>
    </row>
    <row r="125" spans="1:18" x14ac:dyDescent="0.25">
      <c r="A125" s="73" t="s">
        <v>137</v>
      </c>
      <c r="B125" s="73" t="s">
        <v>2</v>
      </c>
      <c r="C125" s="73" t="s">
        <v>3</v>
      </c>
      <c r="D125" s="73" t="s">
        <v>4</v>
      </c>
      <c r="E125" s="73" t="s">
        <v>5</v>
      </c>
      <c r="F125" s="73" t="s">
        <v>7</v>
      </c>
      <c r="G125" s="74" t="s">
        <v>6</v>
      </c>
      <c r="H125" s="73" t="s">
        <v>7</v>
      </c>
      <c r="I125" s="73" t="s">
        <v>8</v>
      </c>
      <c r="J125" s="74" t="s">
        <v>9</v>
      </c>
      <c r="K125" s="73" t="s">
        <v>10</v>
      </c>
      <c r="L125" s="73" t="s">
        <v>11</v>
      </c>
      <c r="M125" s="73" t="s">
        <v>12</v>
      </c>
      <c r="N125" s="73" t="s">
        <v>13</v>
      </c>
      <c r="O125" s="73" t="s">
        <v>14</v>
      </c>
      <c r="P125" s="74" t="s">
        <v>15</v>
      </c>
      <c r="R125" s="15"/>
    </row>
    <row r="126" spans="1:18" x14ac:dyDescent="0.25">
      <c r="A126" s="73"/>
      <c r="B126" s="73"/>
      <c r="C126" s="73"/>
      <c r="D126" s="73"/>
      <c r="E126" s="73"/>
      <c r="F126" s="73"/>
      <c r="G126" s="74"/>
      <c r="H126" s="73"/>
      <c r="I126" s="73"/>
      <c r="J126" s="74"/>
      <c r="K126" s="73"/>
      <c r="L126" s="73"/>
      <c r="M126" s="73"/>
      <c r="N126" s="73"/>
      <c r="O126" s="73"/>
      <c r="P126" s="74"/>
    </row>
    <row r="127" spans="1:18" ht="31.5" x14ac:dyDescent="0.25">
      <c r="A127" s="60" t="s">
        <v>410</v>
      </c>
      <c r="B127" s="60" t="s">
        <v>285</v>
      </c>
      <c r="C127" s="60" t="s">
        <v>286</v>
      </c>
      <c r="D127" s="162">
        <v>2576050410</v>
      </c>
      <c r="E127" s="60" t="s">
        <v>408</v>
      </c>
      <c r="F127" s="60" t="s">
        <v>409</v>
      </c>
      <c r="G127" s="162">
        <f>SUM(J127:J189)</f>
        <v>2576050410</v>
      </c>
      <c r="H127" s="45"/>
      <c r="I127" s="169" t="s">
        <v>287</v>
      </c>
      <c r="J127" s="162">
        <f>SUM(P127:P135)</f>
        <v>190650000</v>
      </c>
      <c r="K127" s="137" t="s">
        <v>293</v>
      </c>
      <c r="L127" s="137" t="s">
        <v>294</v>
      </c>
      <c r="M127" s="120" t="s">
        <v>305</v>
      </c>
      <c r="N127" s="152" t="s">
        <v>369</v>
      </c>
      <c r="O127" s="154" t="s">
        <v>70</v>
      </c>
      <c r="P127" s="207">
        <v>16050000</v>
      </c>
    </row>
    <row r="128" spans="1:18" ht="47.25" x14ac:dyDescent="0.25">
      <c r="A128" s="61"/>
      <c r="B128" s="61"/>
      <c r="C128" s="61"/>
      <c r="D128" s="163"/>
      <c r="E128" s="61"/>
      <c r="F128" s="61"/>
      <c r="G128" s="163"/>
      <c r="H128" s="45"/>
      <c r="I128" s="170"/>
      <c r="J128" s="163"/>
      <c r="K128" s="137"/>
      <c r="L128" s="137"/>
      <c r="M128" s="120" t="s">
        <v>306</v>
      </c>
      <c r="N128" s="152" t="s">
        <v>369</v>
      </c>
      <c r="O128" s="154" t="s">
        <v>70</v>
      </c>
      <c r="P128" s="207">
        <v>22000000</v>
      </c>
    </row>
    <row r="129" spans="1:16" ht="31.5" x14ac:dyDescent="0.25">
      <c r="A129" s="61"/>
      <c r="B129" s="61"/>
      <c r="C129" s="61"/>
      <c r="D129" s="163"/>
      <c r="E129" s="61"/>
      <c r="F129" s="61"/>
      <c r="G129" s="163"/>
      <c r="H129" s="45"/>
      <c r="I129" s="170"/>
      <c r="J129" s="163"/>
      <c r="K129" s="137"/>
      <c r="L129" s="137"/>
      <c r="M129" s="120" t="s">
        <v>307</v>
      </c>
      <c r="N129" s="152" t="s">
        <v>369</v>
      </c>
      <c r="O129" s="154" t="s">
        <v>70</v>
      </c>
      <c r="P129" s="207">
        <v>27500000</v>
      </c>
    </row>
    <row r="130" spans="1:16" ht="47.25" x14ac:dyDescent="0.25">
      <c r="A130" s="61"/>
      <c r="B130" s="61"/>
      <c r="C130" s="61"/>
      <c r="D130" s="163"/>
      <c r="E130" s="61"/>
      <c r="F130" s="61"/>
      <c r="G130" s="163"/>
      <c r="H130" s="45"/>
      <c r="I130" s="170"/>
      <c r="J130" s="163"/>
      <c r="K130" s="137"/>
      <c r="L130" s="137"/>
      <c r="M130" s="120" t="s">
        <v>308</v>
      </c>
      <c r="N130" s="152" t="s">
        <v>369</v>
      </c>
      <c r="O130" s="154" t="s">
        <v>70</v>
      </c>
      <c r="P130" s="207">
        <v>30000000</v>
      </c>
    </row>
    <row r="131" spans="1:16" ht="31.5" x14ac:dyDescent="0.25">
      <c r="A131" s="61"/>
      <c r="B131" s="61"/>
      <c r="C131" s="61"/>
      <c r="D131" s="163"/>
      <c r="E131" s="61"/>
      <c r="F131" s="61"/>
      <c r="G131" s="163"/>
      <c r="H131" s="45"/>
      <c r="I131" s="170"/>
      <c r="J131" s="163"/>
      <c r="K131" s="137"/>
      <c r="L131" s="137"/>
      <c r="M131" s="120" t="s">
        <v>309</v>
      </c>
      <c r="N131" s="152" t="s">
        <v>369</v>
      </c>
      <c r="O131" s="154" t="s">
        <v>70</v>
      </c>
      <c r="P131" s="207">
        <v>17500000</v>
      </c>
    </row>
    <row r="132" spans="1:16" ht="31.5" x14ac:dyDescent="0.25">
      <c r="A132" s="61"/>
      <c r="B132" s="61"/>
      <c r="C132" s="61"/>
      <c r="D132" s="163"/>
      <c r="E132" s="61"/>
      <c r="F132" s="61"/>
      <c r="G132" s="163"/>
      <c r="H132" s="45"/>
      <c r="I132" s="170"/>
      <c r="J132" s="163"/>
      <c r="K132" s="137"/>
      <c r="L132" s="137"/>
      <c r="M132" s="120" t="s">
        <v>310</v>
      </c>
      <c r="N132" s="152" t="s">
        <v>369</v>
      </c>
      <c r="O132" s="154" t="s">
        <v>70</v>
      </c>
      <c r="P132" s="207">
        <v>10500000</v>
      </c>
    </row>
    <row r="133" spans="1:16" ht="31.5" x14ac:dyDescent="0.25">
      <c r="A133" s="61"/>
      <c r="B133" s="61"/>
      <c r="C133" s="61"/>
      <c r="D133" s="163"/>
      <c r="E133" s="61"/>
      <c r="F133" s="61"/>
      <c r="G133" s="163"/>
      <c r="H133" s="45"/>
      <c r="I133" s="170"/>
      <c r="J133" s="163"/>
      <c r="K133" s="137"/>
      <c r="L133" s="137"/>
      <c r="M133" s="120" t="s">
        <v>309</v>
      </c>
      <c r="N133" s="152" t="s">
        <v>369</v>
      </c>
      <c r="O133" s="154" t="s">
        <v>70</v>
      </c>
      <c r="P133" s="207">
        <v>17500000</v>
      </c>
    </row>
    <row r="134" spans="1:16" ht="47.25" x14ac:dyDescent="0.25">
      <c r="A134" s="61"/>
      <c r="B134" s="61"/>
      <c r="C134" s="61"/>
      <c r="D134" s="163"/>
      <c r="E134" s="61"/>
      <c r="F134" s="61"/>
      <c r="G134" s="163"/>
      <c r="H134" s="45"/>
      <c r="I134" s="170"/>
      <c r="J134" s="163"/>
      <c r="K134" s="137"/>
      <c r="L134" s="137"/>
      <c r="M134" s="120" t="s">
        <v>311</v>
      </c>
      <c r="N134" s="152" t="s">
        <v>369</v>
      </c>
      <c r="O134" s="154" t="s">
        <v>70</v>
      </c>
      <c r="P134" s="207">
        <v>4600000</v>
      </c>
    </row>
    <row r="135" spans="1:16" ht="78.75" x14ac:dyDescent="0.25">
      <c r="A135" s="61"/>
      <c r="B135" s="61"/>
      <c r="C135" s="61"/>
      <c r="D135" s="163"/>
      <c r="E135" s="61"/>
      <c r="F135" s="61"/>
      <c r="G135" s="163"/>
      <c r="H135" s="45"/>
      <c r="I135" s="171"/>
      <c r="J135" s="164"/>
      <c r="K135" s="137"/>
      <c r="L135" s="137"/>
      <c r="M135" s="120" t="s">
        <v>312</v>
      </c>
      <c r="N135" s="152" t="s">
        <v>369</v>
      </c>
      <c r="O135" s="154" t="s">
        <v>70</v>
      </c>
      <c r="P135" s="207">
        <v>45000000</v>
      </c>
    </row>
    <row r="136" spans="1:16" ht="31.5" x14ac:dyDescent="0.25">
      <c r="A136" s="61"/>
      <c r="B136" s="61"/>
      <c r="C136" s="61"/>
      <c r="D136" s="163"/>
      <c r="E136" s="61"/>
      <c r="F136" s="61"/>
      <c r="G136" s="163"/>
      <c r="H136" s="45"/>
      <c r="I136" s="137" t="s">
        <v>288</v>
      </c>
      <c r="J136" s="173">
        <f>SUM(P136:P164)</f>
        <v>1449409092</v>
      </c>
      <c r="K136" s="117" t="s">
        <v>295</v>
      </c>
      <c r="L136" s="117" t="s">
        <v>296</v>
      </c>
      <c r="M136" s="120" t="s">
        <v>313</v>
      </c>
      <c r="N136" s="152" t="s">
        <v>369</v>
      </c>
      <c r="O136" s="154" t="s">
        <v>70</v>
      </c>
      <c r="P136" s="208">
        <v>35000000</v>
      </c>
    </row>
    <row r="137" spans="1:16" ht="47.25" x14ac:dyDescent="0.25">
      <c r="A137" s="61"/>
      <c r="B137" s="61"/>
      <c r="C137" s="61"/>
      <c r="D137" s="163"/>
      <c r="E137" s="61"/>
      <c r="F137" s="61"/>
      <c r="G137" s="163"/>
      <c r="H137" s="45"/>
      <c r="I137" s="137"/>
      <c r="J137" s="173"/>
      <c r="K137" s="118"/>
      <c r="L137" s="118"/>
      <c r="M137" s="120" t="s">
        <v>314</v>
      </c>
      <c r="N137" s="152" t="s">
        <v>369</v>
      </c>
      <c r="O137" s="154" t="s">
        <v>70</v>
      </c>
      <c r="P137" s="208">
        <v>35000000</v>
      </c>
    </row>
    <row r="138" spans="1:16" ht="47.25" x14ac:dyDescent="0.25">
      <c r="A138" s="61"/>
      <c r="B138" s="61"/>
      <c r="C138" s="61"/>
      <c r="D138" s="163"/>
      <c r="E138" s="61"/>
      <c r="F138" s="61"/>
      <c r="G138" s="163"/>
      <c r="H138" s="45"/>
      <c r="I138" s="137"/>
      <c r="J138" s="173"/>
      <c r="K138" s="118"/>
      <c r="L138" s="118"/>
      <c r="M138" s="120" t="s">
        <v>315</v>
      </c>
      <c r="N138" s="152" t="s">
        <v>369</v>
      </c>
      <c r="O138" s="165" t="s">
        <v>364</v>
      </c>
      <c r="P138" s="208">
        <v>21000000</v>
      </c>
    </row>
    <row r="139" spans="1:16" ht="31.5" x14ac:dyDescent="0.25">
      <c r="A139" s="61"/>
      <c r="B139" s="61"/>
      <c r="C139" s="61"/>
      <c r="D139" s="163"/>
      <c r="E139" s="61"/>
      <c r="F139" s="61"/>
      <c r="G139" s="163"/>
      <c r="H139" s="45"/>
      <c r="I139" s="137"/>
      <c r="J139" s="173"/>
      <c r="K139" s="118"/>
      <c r="L139" s="118"/>
      <c r="M139" s="120" t="s">
        <v>316</v>
      </c>
      <c r="N139" s="152" t="s">
        <v>369</v>
      </c>
      <c r="O139" s="154" t="s">
        <v>70</v>
      </c>
      <c r="P139" s="208">
        <v>17000000</v>
      </c>
    </row>
    <row r="140" spans="1:16" ht="31.5" x14ac:dyDescent="0.25">
      <c r="A140" s="61"/>
      <c r="B140" s="61"/>
      <c r="C140" s="61"/>
      <c r="D140" s="163"/>
      <c r="E140" s="61"/>
      <c r="F140" s="61"/>
      <c r="G140" s="163"/>
      <c r="H140" s="45"/>
      <c r="I140" s="137"/>
      <c r="J140" s="173"/>
      <c r="K140" s="118"/>
      <c r="L140" s="118"/>
      <c r="M140" s="120" t="s">
        <v>317</v>
      </c>
      <c r="N140" s="152" t="s">
        <v>369</v>
      </c>
      <c r="O140" s="154" t="s">
        <v>70</v>
      </c>
      <c r="P140" s="208">
        <v>17500000</v>
      </c>
    </row>
    <row r="141" spans="1:16" ht="47.25" x14ac:dyDescent="0.25">
      <c r="A141" s="61"/>
      <c r="B141" s="61"/>
      <c r="C141" s="61"/>
      <c r="D141" s="163"/>
      <c r="E141" s="61"/>
      <c r="F141" s="61"/>
      <c r="G141" s="163"/>
      <c r="H141" s="45"/>
      <c r="I141" s="137"/>
      <c r="J141" s="173"/>
      <c r="K141" s="118"/>
      <c r="L141" s="118"/>
      <c r="M141" s="120" t="s">
        <v>318</v>
      </c>
      <c r="N141" s="152" t="s">
        <v>369</v>
      </c>
      <c r="O141" s="154" t="s">
        <v>70</v>
      </c>
      <c r="P141" s="208">
        <v>22500000</v>
      </c>
    </row>
    <row r="142" spans="1:16" ht="47.25" x14ac:dyDescent="0.25">
      <c r="A142" s="61"/>
      <c r="B142" s="61"/>
      <c r="C142" s="61"/>
      <c r="D142" s="163"/>
      <c r="E142" s="61"/>
      <c r="F142" s="61"/>
      <c r="G142" s="163"/>
      <c r="H142" s="45"/>
      <c r="I142" s="137"/>
      <c r="J142" s="173"/>
      <c r="K142" s="118"/>
      <c r="L142" s="118"/>
      <c r="M142" s="120" t="s">
        <v>319</v>
      </c>
      <c r="N142" s="152" t="s">
        <v>369</v>
      </c>
      <c r="O142" s="154" t="s">
        <v>70</v>
      </c>
      <c r="P142" s="208">
        <v>10600000</v>
      </c>
    </row>
    <row r="143" spans="1:16" ht="47.25" x14ac:dyDescent="0.25">
      <c r="A143" s="61"/>
      <c r="B143" s="61"/>
      <c r="C143" s="61"/>
      <c r="D143" s="163"/>
      <c r="E143" s="61"/>
      <c r="F143" s="61"/>
      <c r="G143" s="163"/>
      <c r="H143" s="45"/>
      <c r="I143" s="137"/>
      <c r="J143" s="173"/>
      <c r="K143" s="118"/>
      <c r="L143" s="118"/>
      <c r="M143" s="120" t="s">
        <v>320</v>
      </c>
      <c r="N143" s="152" t="s">
        <v>369</v>
      </c>
      <c r="O143" s="154" t="s">
        <v>70</v>
      </c>
      <c r="P143" s="208">
        <v>17500000</v>
      </c>
    </row>
    <row r="144" spans="1:16" ht="47.25" x14ac:dyDescent="0.25">
      <c r="A144" s="61"/>
      <c r="B144" s="61"/>
      <c r="C144" s="61"/>
      <c r="D144" s="163"/>
      <c r="E144" s="61"/>
      <c r="F144" s="61"/>
      <c r="G144" s="163"/>
      <c r="H144" s="45"/>
      <c r="I144" s="137"/>
      <c r="J144" s="173"/>
      <c r="K144" s="118"/>
      <c r="L144" s="118"/>
      <c r="M144" s="120" t="s">
        <v>321</v>
      </c>
      <c r="N144" s="152" t="s">
        <v>369</v>
      </c>
      <c r="O144" s="154" t="s">
        <v>70</v>
      </c>
      <c r="P144" s="208">
        <v>10600000</v>
      </c>
    </row>
    <row r="145" spans="1:16" ht="47.25" x14ac:dyDescent="0.25">
      <c r="A145" s="61"/>
      <c r="B145" s="61"/>
      <c r="C145" s="61"/>
      <c r="D145" s="163"/>
      <c r="E145" s="61"/>
      <c r="F145" s="61"/>
      <c r="G145" s="163"/>
      <c r="H145" s="45"/>
      <c r="I145" s="137"/>
      <c r="J145" s="173"/>
      <c r="K145" s="118"/>
      <c r="L145" s="118"/>
      <c r="M145" s="120" t="s">
        <v>322</v>
      </c>
      <c r="N145" s="152" t="s">
        <v>369</v>
      </c>
      <c r="O145" s="154" t="s">
        <v>70</v>
      </c>
      <c r="P145" s="208">
        <v>10600000</v>
      </c>
    </row>
    <row r="146" spans="1:16" ht="47.25" x14ac:dyDescent="0.25">
      <c r="A146" s="61"/>
      <c r="B146" s="61"/>
      <c r="C146" s="61"/>
      <c r="D146" s="163"/>
      <c r="E146" s="61"/>
      <c r="F146" s="61"/>
      <c r="G146" s="163"/>
      <c r="H146" s="45"/>
      <c r="I146" s="137"/>
      <c r="J146" s="173"/>
      <c r="K146" s="118"/>
      <c r="L146" s="118"/>
      <c r="M146" s="120" t="s">
        <v>323</v>
      </c>
      <c r="N146" s="152" t="s">
        <v>369</v>
      </c>
      <c r="O146" s="154" t="s">
        <v>70</v>
      </c>
      <c r="P146" s="208">
        <v>10600000</v>
      </c>
    </row>
    <row r="147" spans="1:16" ht="47.25" x14ac:dyDescent="0.25">
      <c r="A147" s="61"/>
      <c r="B147" s="61"/>
      <c r="C147" s="61"/>
      <c r="D147" s="163"/>
      <c r="E147" s="61"/>
      <c r="F147" s="61"/>
      <c r="G147" s="163"/>
      <c r="H147" s="45"/>
      <c r="I147" s="137"/>
      <c r="J147" s="173"/>
      <c r="K147" s="118"/>
      <c r="L147" s="118"/>
      <c r="M147" s="120" t="s">
        <v>324</v>
      </c>
      <c r="N147" s="152" t="s">
        <v>369</v>
      </c>
      <c r="O147" s="154" t="s">
        <v>70</v>
      </c>
      <c r="P147" s="208">
        <v>20000000</v>
      </c>
    </row>
    <row r="148" spans="1:16" ht="47.25" x14ac:dyDescent="0.25">
      <c r="A148" s="61"/>
      <c r="B148" s="61"/>
      <c r="C148" s="61"/>
      <c r="D148" s="163"/>
      <c r="E148" s="61"/>
      <c r="F148" s="61"/>
      <c r="G148" s="163"/>
      <c r="H148" s="45"/>
      <c r="I148" s="137"/>
      <c r="J148" s="173"/>
      <c r="K148" s="118"/>
      <c r="L148" s="118"/>
      <c r="M148" s="120" t="s">
        <v>325</v>
      </c>
      <c r="N148" s="152" t="s">
        <v>369</v>
      </c>
      <c r="O148" s="165" t="s">
        <v>364</v>
      </c>
      <c r="P148" s="208">
        <v>21000000</v>
      </c>
    </row>
    <row r="149" spans="1:16" ht="78.75" x14ac:dyDescent="0.25">
      <c r="A149" s="61"/>
      <c r="B149" s="61"/>
      <c r="C149" s="61"/>
      <c r="D149" s="163"/>
      <c r="E149" s="61"/>
      <c r="F149" s="61"/>
      <c r="G149" s="163"/>
      <c r="H149" s="45"/>
      <c r="I149" s="137"/>
      <c r="J149" s="173"/>
      <c r="K149" s="118"/>
      <c r="L149" s="118"/>
      <c r="M149" s="120" t="s">
        <v>326</v>
      </c>
      <c r="N149" s="152" t="s">
        <v>369</v>
      </c>
      <c r="O149" s="165" t="s">
        <v>364</v>
      </c>
      <c r="P149" s="208">
        <v>21000000</v>
      </c>
    </row>
    <row r="150" spans="1:16" ht="31.5" x14ac:dyDescent="0.25">
      <c r="A150" s="61"/>
      <c r="B150" s="61"/>
      <c r="C150" s="61"/>
      <c r="D150" s="163"/>
      <c r="E150" s="61"/>
      <c r="F150" s="61"/>
      <c r="G150" s="163"/>
      <c r="H150" s="45"/>
      <c r="I150" s="137"/>
      <c r="J150" s="173"/>
      <c r="K150" s="118"/>
      <c r="L150" s="118"/>
      <c r="M150" s="120" t="s">
        <v>327</v>
      </c>
      <c r="N150" s="152" t="s">
        <v>369</v>
      </c>
      <c r="O150" s="165" t="s">
        <v>60</v>
      </c>
      <c r="P150" s="208">
        <v>12000000</v>
      </c>
    </row>
    <row r="151" spans="1:16" ht="47.25" x14ac:dyDescent="0.25">
      <c r="A151" s="61"/>
      <c r="B151" s="61"/>
      <c r="C151" s="61"/>
      <c r="D151" s="163"/>
      <c r="E151" s="61"/>
      <c r="F151" s="61"/>
      <c r="G151" s="163"/>
      <c r="H151" s="45"/>
      <c r="I151" s="137"/>
      <c r="J151" s="173"/>
      <c r="K151" s="118"/>
      <c r="L151" s="118"/>
      <c r="M151" s="120" t="s">
        <v>328</v>
      </c>
      <c r="N151" s="152" t="s">
        <v>369</v>
      </c>
      <c r="O151" s="154" t="s">
        <v>70</v>
      </c>
      <c r="P151" s="208">
        <v>12500000</v>
      </c>
    </row>
    <row r="152" spans="1:16" ht="63" x14ac:dyDescent="0.25">
      <c r="A152" s="61"/>
      <c r="B152" s="61"/>
      <c r="C152" s="61"/>
      <c r="D152" s="163"/>
      <c r="E152" s="61"/>
      <c r="F152" s="61"/>
      <c r="G152" s="163"/>
      <c r="H152" s="45"/>
      <c r="I152" s="137"/>
      <c r="J152" s="173"/>
      <c r="K152" s="118"/>
      <c r="L152" s="118"/>
      <c r="M152" s="120" t="s">
        <v>329</v>
      </c>
      <c r="N152" s="152" t="s">
        <v>369</v>
      </c>
      <c r="O152" s="154" t="s">
        <v>70</v>
      </c>
      <c r="P152" s="208">
        <v>30000000</v>
      </c>
    </row>
    <row r="153" spans="1:16" ht="47.25" x14ac:dyDescent="0.25">
      <c r="A153" s="61"/>
      <c r="B153" s="61"/>
      <c r="C153" s="61"/>
      <c r="D153" s="163"/>
      <c r="E153" s="61"/>
      <c r="F153" s="61"/>
      <c r="G153" s="163"/>
      <c r="H153" s="45"/>
      <c r="I153" s="137"/>
      <c r="J153" s="173"/>
      <c r="K153" s="118"/>
      <c r="L153" s="118"/>
      <c r="M153" s="120" t="s">
        <v>330</v>
      </c>
      <c r="N153" s="152" t="s">
        <v>369</v>
      </c>
      <c r="O153" s="154" t="s">
        <v>70</v>
      </c>
      <c r="P153" s="208">
        <v>30000000</v>
      </c>
    </row>
    <row r="154" spans="1:16" ht="63" x14ac:dyDescent="0.25">
      <c r="A154" s="61"/>
      <c r="B154" s="61"/>
      <c r="C154" s="61"/>
      <c r="D154" s="163"/>
      <c r="E154" s="61"/>
      <c r="F154" s="61"/>
      <c r="G154" s="163"/>
      <c r="H154" s="45"/>
      <c r="I154" s="137"/>
      <c r="J154" s="173"/>
      <c r="K154" s="118"/>
      <c r="L154" s="118"/>
      <c r="M154" s="120" t="s">
        <v>331</v>
      </c>
      <c r="N154" s="152" t="s">
        <v>369</v>
      </c>
      <c r="O154" s="154" t="s">
        <v>70</v>
      </c>
      <c r="P154" s="208">
        <v>27500000</v>
      </c>
    </row>
    <row r="155" spans="1:16" ht="31.5" x14ac:dyDescent="0.25">
      <c r="A155" s="61"/>
      <c r="B155" s="61"/>
      <c r="C155" s="61"/>
      <c r="D155" s="163"/>
      <c r="E155" s="61"/>
      <c r="F155" s="61"/>
      <c r="G155" s="163"/>
      <c r="H155" s="45"/>
      <c r="I155" s="137"/>
      <c r="J155" s="173"/>
      <c r="K155" s="118"/>
      <c r="L155" s="118"/>
      <c r="M155" s="120" t="s">
        <v>332</v>
      </c>
      <c r="N155" s="152" t="s">
        <v>369</v>
      </c>
      <c r="O155" s="165" t="s">
        <v>60</v>
      </c>
      <c r="P155" s="208">
        <v>15800000</v>
      </c>
    </row>
    <row r="156" spans="1:16" ht="47.25" x14ac:dyDescent="0.25">
      <c r="A156" s="61"/>
      <c r="B156" s="61"/>
      <c r="C156" s="61"/>
      <c r="D156" s="163"/>
      <c r="E156" s="61"/>
      <c r="F156" s="61"/>
      <c r="G156" s="163"/>
      <c r="H156" s="45"/>
      <c r="I156" s="137"/>
      <c r="J156" s="173"/>
      <c r="K156" s="118"/>
      <c r="L156" s="118"/>
      <c r="M156" s="120" t="s">
        <v>333</v>
      </c>
      <c r="N156" s="152" t="s">
        <v>369</v>
      </c>
      <c r="O156" s="154" t="s">
        <v>70</v>
      </c>
      <c r="P156" s="208">
        <v>27500000</v>
      </c>
    </row>
    <row r="157" spans="1:16" ht="47.25" x14ac:dyDescent="0.25">
      <c r="A157" s="61"/>
      <c r="B157" s="61"/>
      <c r="C157" s="61"/>
      <c r="D157" s="163"/>
      <c r="E157" s="61"/>
      <c r="F157" s="61"/>
      <c r="G157" s="163"/>
      <c r="H157" s="45"/>
      <c r="I157" s="137"/>
      <c r="J157" s="173"/>
      <c r="K157" s="118"/>
      <c r="L157" s="118"/>
      <c r="M157" s="120" t="s">
        <v>334</v>
      </c>
      <c r="N157" s="152" t="s">
        <v>369</v>
      </c>
      <c r="O157" s="154" t="s">
        <v>70</v>
      </c>
      <c r="P157" s="208">
        <v>21000000</v>
      </c>
    </row>
    <row r="158" spans="1:16" ht="47.25" x14ac:dyDescent="0.25">
      <c r="A158" s="61"/>
      <c r="B158" s="61"/>
      <c r="C158" s="61"/>
      <c r="D158" s="163"/>
      <c r="E158" s="61"/>
      <c r="F158" s="61"/>
      <c r="G158" s="163"/>
      <c r="H158" s="45"/>
      <c r="I158" s="137"/>
      <c r="J158" s="173"/>
      <c r="K158" s="118"/>
      <c r="L158" s="118"/>
      <c r="M158" s="120" t="s">
        <v>333</v>
      </c>
      <c r="N158" s="152" t="s">
        <v>369</v>
      </c>
      <c r="O158" s="154" t="s">
        <v>70</v>
      </c>
      <c r="P158" s="208">
        <v>27500000</v>
      </c>
    </row>
    <row r="159" spans="1:16" ht="47.25" x14ac:dyDescent="0.25">
      <c r="A159" s="61"/>
      <c r="B159" s="61"/>
      <c r="C159" s="61"/>
      <c r="D159" s="163"/>
      <c r="E159" s="61"/>
      <c r="F159" s="61"/>
      <c r="G159" s="163"/>
      <c r="H159" s="45"/>
      <c r="I159" s="137"/>
      <c r="J159" s="173"/>
      <c r="K159" s="118"/>
      <c r="L159" s="118"/>
      <c r="M159" s="120" t="s">
        <v>335</v>
      </c>
      <c r="N159" s="152" t="s">
        <v>369</v>
      </c>
      <c r="O159" s="154" t="s">
        <v>70</v>
      </c>
      <c r="P159" s="208">
        <v>25000000</v>
      </c>
    </row>
    <row r="160" spans="1:16" ht="47.25" x14ac:dyDescent="0.25">
      <c r="A160" s="61"/>
      <c r="B160" s="61"/>
      <c r="C160" s="61"/>
      <c r="D160" s="163"/>
      <c r="E160" s="61"/>
      <c r="F160" s="61"/>
      <c r="G160" s="163"/>
      <c r="H160" s="45"/>
      <c r="I160" s="137"/>
      <c r="J160" s="173"/>
      <c r="K160" s="118"/>
      <c r="L160" s="118"/>
      <c r="M160" s="120" t="s">
        <v>336</v>
      </c>
      <c r="N160" s="152" t="s">
        <v>369</v>
      </c>
      <c r="O160" s="165" t="s">
        <v>61</v>
      </c>
      <c r="P160" s="208">
        <v>20000000</v>
      </c>
    </row>
    <row r="161" spans="1:16" ht="63" x14ac:dyDescent="0.25">
      <c r="A161" s="61"/>
      <c r="B161" s="61"/>
      <c r="C161" s="61"/>
      <c r="D161" s="163"/>
      <c r="E161" s="61"/>
      <c r="F161" s="61"/>
      <c r="G161" s="163"/>
      <c r="H161" s="45"/>
      <c r="I161" s="137"/>
      <c r="J161" s="173"/>
      <c r="K161" s="118"/>
      <c r="L161" s="118"/>
      <c r="M161" s="120" t="s">
        <v>337</v>
      </c>
      <c r="N161" s="152" t="s">
        <v>369</v>
      </c>
      <c r="O161" s="165" t="s">
        <v>61</v>
      </c>
      <c r="P161" s="208">
        <v>7500000</v>
      </c>
    </row>
    <row r="162" spans="1:16" ht="31.5" x14ac:dyDescent="0.25">
      <c r="A162" s="61"/>
      <c r="B162" s="61"/>
      <c r="C162" s="61"/>
      <c r="D162" s="163"/>
      <c r="E162" s="61"/>
      <c r="F162" s="61"/>
      <c r="G162" s="163"/>
      <c r="H162" s="45"/>
      <c r="I162" s="137"/>
      <c r="J162" s="173"/>
      <c r="K162" s="118"/>
      <c r="L162" s="118"/>
      <c r="M162" s="120" t="s">
        <v>338</v>
      </c>
      <c r="N162" s="152" t="s">
        <v>369</v>
      </c>
      <c r="O162" s="165" t="s">
        <v>365</v>
      </c>
      <c r="P162" s="208">
        <v>7500000</v>
      </c>
    </row>
    <row r="163" spans="1:16" ht="47.25" x14ac:dyDescent="0.25">
      <c r="A163" s="61"/>
      <c r="B163" s="61"/>
      <c r="C163" s="61"/>
      <c r="D163" s="163"/>
      <c r="E163" s="61"/>
      <c r="F163" s="61"/>
      <c r="G163" s="163"/>
      <c r="H163" s="45"/>
      <c r="I163" s="137"/>
      <c r="J163" s="173"/>
      <c r="K163" s="118"/>
      <c r="L163" s="118"/>
      <c r="M163" s="120" t="s">
        <v>339</v>
      </c>
      <c r="N163" s="152" t="s">
        <v>369</v>
      </c>
      <c r="O163" s="154" t="s">
        <v>70</v>
      </c>
      <c r="P163" s="208">
        <v>25000000</v>
      </c>
    </row>
    <row r="164" spans="1:16" ht="15.75" x14ac:dyDescent="0.25">
      <c r="A164" s="61"/>
      <c r="B164" s="61"/>
      <c r="C164" s="61"/>
      <c r="D164" s="163"/>
      <c r="E164" s="61"/>
      <c r="F164" s="61"/>
      <c r="G164" s="163"/>
      <c r="H164" s="45"/>
      <c r="I164" s="137"/>
      <c r="J164" s="173"/>
      <c r="K164" s="119"/>
      <c r="L164" s="119"/>
      <c r="M164" s="120" t="s">
        <v>340</v>
      </c>
      <c r="N164" s="152" t="s">
        <v>369</v>
      </c>
      <c r="O164" s="154" t="s">
        <v>70</v>
      </c>
      <c r="P164" s="209">
        <v>890709092</v>
      </c>
    </row>
    <row r="165" spans="1:16" ht="31.5" x14ac:dyDescent="0.25">
      <c r="A165" s="61"/>
      <c r="B165" s="61"/>
      <c r="C165" s="61"/>
      <c r="D165" s="163"/>
      <c r="E165" s="61"/>
      <c r="F165" s="61"/>
      <c r="G165" s="163"/>
      <c r="H165" s="45"/>
      <c r="I165" s="137" t="s">
        <v>289</v>
      </c>
      <c r="J165" s="173">
        <f>SUM(P165:P172)</f>
        <v>141710005</v>
      </c>
      <c r="K165" s="72" t="s">
        <v>297</v>
      </c>
      <c r="L165" s="166" t="s">
        <v>298</v>
      </c>
      <c r="M165" s="120" t="s">
        <v>341</v>
      </c>
      <c r="N165" s="152" t="s">
        <v>369</v>
      </c>
      <c r="O165" s="154" t="s">
        <v>70</v>
      </c>
      <c r="P165" s="210">
        <f>11660000-1809995</f>
        <v>9850005</v>
      </c>
    </row>
    <row r="166" spans="1:16" ht="31.5" x14ac:dyDescent="0.25">
      <c r="A166" s="61"/>
      <c r="B166" s="61"/>
      <c r="C166" s="61"/>
      <c r="D166" s="163"/>
      <c r="E166" s="61"/>
      <c r="F166" s="61"/>
      <c r="G166" s="163"/>
      <c r="H166" s="45"/>
      <c r="I166" s="137"/>
      <c r="J166" s="173"/>
      <c r="K166" s="72"/>
      <c r="L166" s="166"/>
      <c r="M166" s="120" t="s">
        <v>341</v>
      </c>
      <c r="N166" s="152" t="s">
        <v>369</v>
      </c>
      <c r="O166" s="154" t="s">
        <v>70</v>
      </c>
      <c r="P166" s="210">
        <v>10600000</v>
      </c>
    </row>
    <row r="167" spans="1:16" ht="31.5" customHeight="1" x14ac:dyDescent="0.25">
      <c r="A167" s="61"/>
      <c r="B167" s="61"/>
      <c r="C167" s="61"/>
      <c r="D167" s="163"/>
      <c r="E167" s="61"/>
      <c r="F167" s="61"/>
      <c r="G167" s="163"/>
      <c r="H167" s="45"/>
      <c r="I167" s="137"/>
      <c r="J167" s="173"/>
      <c r="K167" s="72"/>
      <c r="L167" s="166"/>
      <c r="M167" s="131" t="s">
        <v>342</v>
      </c>
      <c r="N167" s="131" t="s">
        <v>369</v>
      </c>
      <c r="O167" s="226" t="s">
        <v>70</v>
      </c>
      <c r="P167" s="228">
        <v>10600000</v>
      </c>
    </row>
    <row r="168" spans="1:16" ht="15.75" x14ac:dyDescent="0.25">
      <c r="A168" s="61"/>
      <c r="B168" s="61"/>
      <c r="C168" s="61"/>
      <c r="D168" s="163"/>
      <c r="E168" s="61"/>
      <c r="F168" s="61"/>
      <c r="G168" s="163"/>
      <c r="H168" s="45"/>
      <c r="I168" s="137"/>
      <c r="J168" s="173"/>
      <c r="K168" s="72"/>
      <c r="L168" s="166"/>
      <c r="M168" s="133"/>
      <c r="N168" s="133"/>
      <c r="O168" s="227"/>
      <c r="P168" s="229"/>
    </row>
    <row r="169" spans="1:16" ht="31.5" x14ac:dyDescent="0.25">
      <c r="A169" s="61"/>
      <c r="B169" s="61"/>
      <c r="C169" s="61"/>
      <c r="D169" s="163"/>
      <c r="E169" s="61"/>
      <c r="F169" s="61"/>
      <c r="G169" s="163"/>
      <c r="H169" s="45"/>
      <c r="I169" s="137"/>
      <c r="J169" s="173"/>
      <c r="K169" s="72"/>
      <c r="L169" s="166"/>
      <c r="M169" s="120" t="s">
        <v>341</v>
      </c>
      <c r="N169" s="152" t="s">
        <v>369</v>
      </c>
      <c r="O169" s="154" t="s">
        <v>70</v>
      </c>
      <c r="P169" s="210">
        <v>11660000</v>
      </c>
    </row>
    <row r="170" spans="1:16" ht="47.25" x14ac:dyDescent="0.25">
      <c r="A170" s="61"/>
      <c r="B170" s="61"/>
      <c r="C170" s="61"/>
      <c r="D170" s="163"/>
      <c r="E170" s="61"/>
      <c r="F170" s="61"/>
      <c r="G170" s="163"/>
      <c r="H170" s="45"/>
      <c r="I170" s="137"/>
      <c r="J170" s="173"/>
      <c r="K170" s="72"/>
      <c r="L170" s="166"/>
      <c r="M170" s="120" t="s">
        <v>343</v>
      </c>
      <c r="N170" s="147" t="s">
        <v>360</v>
      </c>
      <c r="O170" s="167" t="s">
        <v>366</v>
      </c>
      <c r="P170" s="182">
        <v>24000000</v>
      </c>
    </row>
    <row r="171" spans="1:16" ht="31.5" x14ac:dyDescent="0.25">
      <c r="A171" s="61"/>
      <c r="B171" s="61"/>
      <c r="C171" s="61"/>
      <c r="D171" s="163"/>
      <c r="E171" s="61"/>
      <c r="F171" s="61"/>
      <c r="G171" s="163"/>
      <c r="H171" s="45"/>
      <c r="I171" s="137"/>
      <c r="J171" s="173"/>
      <c r="K171" s="72"/>
      <c r="L171" s="166"/>
      <c r="M171" s="120" t="s">
        <v>344</v>
      </c>
      <c r="N171" s="167" t="s">
        <v>361</v>
      </c>
      <c r="O171" s="165" t="s">
        <v>61</v>
      </c>
      <c r="P171" s="182">
        <v>4000000</v>
      </c>
    </row>
    <row r="172" spans="1:16" ht="15.75" x14ac:dyDescent="0.25">
      <c r="A172" s="61"/>
      <c r="B172" s="61"/>
      <c r="C172" s="61"/>
      <c r="D172" s="163"/>
      <c r="E172" s="61"/>
      <c r="F172" s="61"/>
      <c r="G172" s="163"/>
      <c r="H172" s="45"/>
      <c r="I172" s="137"/>
      <c r="J172" s="173"/>
      <c r="K172" s="72"/>
      <c r="L172" s="166"/>
      <c r="M172" s="120" t="s">
        <v>345</v>
      </c>
      <c r="N172" s="167" t="s">
        <v>362</v>
      </c>
      <c r="O172" s="165" t="s">
        <v>61</v>
      </c>
      <c r="P172" s="182">
        <v>71000000</v>
      </c>
    </row>
    <row r="173" spans="1:16" ht="47.25" x14ac:dyDescent="0.25">
      <c r="A173" s="61"/>
      <c r="B173" s="61"/>
      <c r="C173" s="61"/>
      <c r="D173" s="163"/>
      <c r="E173" s="61"/>
      <c r="F173" s="61"/>
      <c r="G173" s="163"/>
      <c r="H173" s="45"/>
      <c r="I173" s="137" t="s">
        <v>290</v>
      </c>
      <c r="J173" s="178">
        <f>SUM(P173:P179)</f>
        <v>75460000</v>
      </c>
      <c r="K173" s="166" t="s">
        <v>299</v>
      </c>
      <c r="L173" s="72" t="s">
        <v>300</v>
      </c>
      <c r="M173" s="120" t="s">
        <v>346</v>
      </c>
      <c r="N173" s="152" t="s">
        <v>369</v>
      </c>
      <c r="O173" s="165" t="s">
        <v>60</v>
      </c>
      <c r="P173" s="211">
        <v>14800000</v>
      </c>
    </row>
    <row r="174" spans="1:16" ht="47.25" x14ac:dyDescent="0.25">
      <c r="A174" s="61"/>
      <c r="B174" s="61"/>
      <c r="C174" s="61"/>
      <c r="D174" s="163"/>
      <c r="E174" s="61"/>
      <c r="F174" s="61"/>
      <c r="G174" s="163"/>
      <c r="H174" s="45"/>
      <c r="I174" s="137"/>
      <c r="J174" s="178"/>
      <c r="K174" s="166"/>
      <c r="L174" s="72"/>
      <c r="M174" s="120" t="s">
        <v>347</v>
      </c>
      <c r="N174" s="152" t="s">
        <v>369</v>
      </c>
      <c r="O174" s="165" t="s">
        <v>364</v>
      </c>
      <c r="P174" s="211">
        <v>7500000</v>
      </c>
    </row>
    <row r="175" spans="1:16" ht="63" x14ac:dyDescent="0.25">
      <c r="A175" s="61"/>
      <c r="B175" s="61"/>
      <c r="C175" s="61"/>
      <c r="D175" s="163"/>
      <c r="E175" s="61"/>
      <c r="F175" s="61"/>
      <c r="G175" s="163"/>
      <c r="H175" s="45"/>
      <c r="I175" s="137"/>
      <c r="J175" s="178"/>
      <c r="K175" s="166"/>
      <c r="L175" s="72"/>
      <c r="M175" s="120" t="s">
        <v>348</v>
      </c>
      <c r="N175" s="152" t="s">
        <v>369</v>
      </c>
      <c r="O175" s="154" t="s">
        <v>70</v>
      </c>
      <c r="P175" s="211">
        <v>10600000</v>
      </c>
    </row>
    <row r="176" spans="1:16" ht="63" x14ac:dyDescent="0.25">
      <c r="A176" s="61"/>
      <c r="B176" s="61"/>
      <c r="C176" s="61"/>
      <c r="D176" s="163"/>
      <c r="E176" s="61"/>
      <c r="F176" s="61"/>
      <c r="G176" s="163"/>
      <c r="H176" s="45"/>
      <c r="I176" s="137"/>
      <c r="J176" s="178"/>
      <c r="K176" s="166"/>
      <c r="L176" s="72"/>
      <c r="M176" s="120" t="s">
        <v>348</v>
      </c>
      <c r="N176" s="152" t="s">
        <v>369</v>
      </c>
      <c r="O176" s="165" t="s">
        <v>364</v>
      </c>
      <c r="P176" s="211">
        <v>6360000</v>
      </c>
    </row>
    <row r="177" spans="1:18" ht="47.25" x14ac:dyDescent="0.25">
      <c r="A177" s="61"/>
      <c r="B177" s="61"/>
      <c r="C177" s="61"/>
      <c r="D177" s="163"/>
      <c r="E177" s="61"/>
      <c r="F177" s="61"/>
      <c r="G177" s="163"/>
      <c r="H177" s="45"/>
      <c r="I177" s="137"/>
      <c r="J177" s="178"/>
      <c r="K177" s="166"/>
      <c r="L177" s="72"/>
      <c r="M177" s="120" t="s">
        <v>349</v>
      </c>
      <c r="N177" s="152" t="s">
        <v>369</v>
      </c>
      <c r="O177" s="154" t="s">
        <v>70</v>
      </c>
      <c r="P177" s="211">
        <v>15000000</v>
      </c>
    </row>
    <row r="178" spans="1:18" ht="63" x14ac:dyDescent="0.25">
      <c r="A178" s="61"/>
      <c r="B178" s="61"/>
      <c r="C178" s="61"/>
      <c r="D178" s="163"/>
      <c r="E178" s="61"/>
      <c r="F178" s="61"/>
      <c r="G178" s="163"/>
      <c r="H178" s="45"/>
      <c r="I178" s="137"/>
      <c r="J178" s="178"/>
      <c r="K178" s="166"/>
      <c r="L178" s="72"/>
      <c r="M178" s="120" t="s">
        <v>348</v>
      </c>
      <c r="N178" s="152" t="s">
        <v>369</v>
      </c>
      <c r="O178" s="154" t="s">
        <v>70</v>
      </c>
      <c r="P178" s="211">
        <v>10600000</v>
      </c>
    </row>
    <row r="179" spans="1:18" ht="47.25" x14ac:dyDescent="0.25">
      <c r="A179" s="61"/>
      <c r="B179" s="61"/>
      <c r="C179" s="61"/>
      <c r="D179" s="163"/>
      <c r="E179" s="61"/>
      <c r="F179" s="61"/>
      <c r="G179" s="163"/>
      <c r="H179" s="45"/>
      <c r="I179" s="137"/>
      <c r="J179" s="178"/>
      <c r="K179" s="166"/>
      <c r="L179" s="72"/>
      <c r="M179" s="120" t="s">
        <v>350</v>
      </c>
      <c r="N179" s="152" t="s">
        <v>369</v>
      </c>
      <c r="O179" s="154" t="s">
        <v>70</v>
      </c>
      <c r="P179" s="211">
        <v>10600000</v>
      </c>
    </row>
    <row r="180" spans="1:18" ht="94.5" x14ac:dyDescent="0.25">
      <c r="A180" s="61"/>
      <c r="B180" s="61"/>
      <c r="C180" s="61"/>
      <c r="D180" s="163"/>
      <c r="E180" s="61"/>
      <c r="F180" s="61"/>
      <c r="G180" s="163"/>
      <c r="H180" s="45"/>
      <c r="I180" s="172" t="s">
        <v>291</v>
      </c>
      <c r="J180" s="200">
        <f>SUM(P180)</f>
        <v>8480000</v>
      </c>
      <c r="K180" s="168" t="s">
        <v>301</v>
      </c>
      <c r="L180" s="168" t="s">
        <v>302</v>
      </c>
      <c r="M180" s="120" t="s">
        <v>351</v>
      </c>
      <c r="N180" s="152" t="s">
        <v>369</v>
      </c>
      <c r="O180" s="165" t="s">
        <v>60</v>
      </c>
      <c r="P180" s="212">
        <v>8480000</v>
      </c>
    </row>
    <row r="181" spans="1:18" ht="31.5" x14ac:dyDescent="0.25">
      <c r="A181" s="61"/>
      <c r="B181" s="61"/>
      <c r="C181" s="61"/>
      <c r="D181" s="163"/>
      <c r="E181" s="61"/>
      <c r="F181" s="61"/>
      <c r="G181" s="163"/>
      <c r="H181" s="45"/>
      <c r="I181" s="117" t="s">
        <v>292</v>
      </c>
      <c r="J181" s="179">
        <f>SUM(P181:P189)</f>
        <v>710341313</v>
      </c>
      <c r="K181" s="60" t="s">
        <v>303</v>
      </c>
      <c r="L181" s="60" t="s">
        <v>304</v>
      </c>
      <c r="M181" s="120" t="s">
        <v>352</v>
      </c>
      <c r="N181" s="167" t="s">
        <v>362</v>
      </c>
      <c r="O181" s="167" t="s">
        <v>367</v>
      </c>
      <c r="P181" s="208">
        <v>150000000</v>
      </c>
    </row>
    <row r="182" spans="1:18" ht="15.75" x14ac:dyDescent="0.25">
      <c r="A182" s="61"/>
      <c r="B182" s="61"/>
      <c r="C182" s="61"/>
      <c r="D182" s="163"/>
      <c r="E182" s="61"/>
      <c r="F182" s="61"/>
      <c r="G182" s="163"/>
      <c r="H182" s="45"/>
      <c r="I182" s="118"/>
      <c r="J182" s="180"/>
      <c r="K182" s="61"/>
      <c r="L182" s="61"/>
      <c r="M182" s="120" t="s">
        <v>353</v>
      </c>
      <c r="N182" s="167" t="s">
        <v>361</v>
      </c>
      <c r="O182" s="167" t="s">
        <v>368</v>
      </c>
      <c r="P182" s="208">
        <v>16000000</v>
      </c>
    </row>
    <row r="183" spans="1:18" ht="31.5" x14ac:dyDescent="0.25">
      <c r="A183" s="61"/>
      <c r="B183" s="61"/>
      <c r="C183" s="61"/>
      <c r="D183" s="163"/>
      <c r="E183" s="61"/>
      <c r="F183" s="61"/>
      <c r="G183" s="163"/>
      <c r="H183" s="45"/>
      <c r="I183" s="118"/>
      <c r="J183" s="180"/>
      <c r="K183" s="61"/>
      <c r="L183" s="61"/>
      <c r="M183" s="120" t="s">
        <v>354</v>
      </c>
      <c r="N183" s="152" t="s">
        <v>369</v>
      </c>
      <c r="O183" s="165" t="s">
        <v>60</v>
      </c>
      <c r="P183" s="211">
        <v>20000000</v>
      </c>
    </row>
    <row r="184" spans="1:18" ht="47.25" x14ac:dyDescent="0.25">
      <c r="A184" s="61"/>
      <c r="B184" s="61"/>
      <c r="C184" s="61"/>
      <c r="D184" s="163"/>
      <c r="E184" s="61"/>
      <c r="F184" s="61"/>
      <c r="G184" s="163"/>
      <c r="H184" s="45"/>
      <c r="I184" s="118"/>
      <c r="J184" s="180"/>
      <c r="K184" s="61"/>
      <c r="L184" s="61"/>
      <c r="M184" s="120" t="s">
        <v>355</v>
      </c>
      <c r="N184" s="152" t="s">
        <v>369</v>
      </c>
      <c r="O184" s="154" t="s">
        <v>70</v>
      </c>
      <c r="P184" s="211">
        <v>26000000</v>
      </c>
    </row>
    <row r="185" spans="1:18" ht="47.25" x14ac:dyDescent="0.25">
      <c r="A185" s="61"/>
      <c r="B185" s="61"/>
      <c r="C185" s="61"/>
      <c r="D185" s="163"/>
      <c r="E185" s="61"/>
      <c r="F185" s="61"/>
      <c r="G185" s="163"/>
      <c r="H185" s="45"/>
      <c r="I185" s="118"/>
      <c r="J185" s="180"/>
      <c r="K185" s="61"/>
      <c r="L185" s="61"/>
      <c r="M185" s="120" t="s">
        <v>356</v>
      </c>
      <c r="N185" s="152" t="s">
        <v>369</v>
      </c>
      <c r="O185" s="165" t="s">
        <v>61</v>
      </c>
      <c r="P185" s="211">
        <v>11000000</v>
      </c>
    </row>
    <row r="186" spans="1:18" ht="63" x14ac:dyDescent="0.25">
      <c r="A186" s="61"/>
      <c r="B186" s="61"/>
      <c r="C186" s="61"/>
      <c r="D186" s="163"/>
      <c r="E186" s="61"/>
      <c r="F186" s="61"/>
      <c r="G186" s="163"/>
      <c r="H186" s="45"/>
      <c r="I186" s="118"/>
      <c r="J186" s="180"/>
      <c r="K186" s="61"/>
      <c r="L186" s="61"/>
      <c r="M186" s="120" t="s">
        <v>357</v>
      </c>
      <c r="N186" s="152" t="s">
        <v>369</v>
      </c>
      <c r="O186" s="165" t="s">
        <v>60</v>
      </c>
      <c r="P186" s="211">
        <v>16000000</v>
      </c>
    </row>
    <row r="187" spans="1:18" ht="31.5" x14ac:dyDescent="0.25">
      <c r="A187" s="61"/>
      <c r="B187" s="61"/>
      <c r="C187" s="61"/>
      <c r="D187" s="163"/>
      <c r="E187" s="61"/>
      <c r="F187" s="61"/>
      <c r="G187" s="163"/>
      <c r="H187" s="45"/>
      <c r="I187" s="118"/>
      <c r="J187" s="180"/>
      <c r="K187" s="61"/>
      <c r="L187" s="61"/>
      <c r="M187" s="120" t="s">
        <v>358</v>
      </c>
      <c r="N187" s="167" t="s">
        <v>360</v>
      </c>
      <c r="O187" s="167" t="s">
        <v>183</v>
      </c>
      <c r="P187" s="211">
        <v>374850000</v>
      </c>
    </row>
    <row r="188" spans="1:18" ht="15" customHeight="1" x14ac:dyDescent="0.25">
      <c r="A188" s="61"/>
      <c r="B188" s="61"/>
      <c r="C188" s="61"/>
      <c r="D188" s="163"/>
      <c r="E188" s="61"/>
      <c r="F188" s="61"/>
      <c r="G188" s="163"/>
      <c r="H188" s="45"/>
      <c r="I188" s="118"/>
      <c r="J188" s="180"/>
      <c r="K188" s="61"/>
      <c r="L188" s="61"/>
      <c r="M188" s="69" t="s">
        <v>359</v>
      </c>
      <c r="N188" s="144" t="s">
        <v>363</v>
      </c>
      <c r="O188" s="145" t="s">
        <v>365</v>
      </c>
      <c r="P188" s="183">
        <v>96491313</v>
      </c>
    </row>
    <row r="189" spans="1:18" ht="15.75" x14ac:dyDescent="0.25">
      <c r="A189" s="62"/>
      <c r="B189" s="62"/>
      <c r="C189" s="62"/>
      <c r="D189" s="164"/>
      <c r="E189" s="62"/>
      <c r="F189" s="62"/>
      <c r="G189" s="164"/>
      <c r="H189" s="45"/>
      <c r="I189" s="119"/>
      <c r="J189" s="181"/>
      <c r="K189" s="62"/>
      <c r="L189" s="62"/>
      <c r="M189" s="71"/>
      <c r="N189" s="174"/>
      <c r="O189" s="175"/>
      <c r="P189" s="184"/>
    </row>
    <row r="190" spans="1:18" ht="15.75" x14ac:dyDescent="0.25">
      <c r="G190" s="177">
        <f>SUM(G127)</f>
        <v>2576050410</v>
      </c>
      <c r="J190" s="177">
        <f>SUM(J127:J189)</f>
        <v>2576050410</v>
      </c>
      <c r="K190" s="176"/>
      <c r="P190" s="213">
        <f>SUM(P127:P188)</f>
        <v>2576050410</v>
      </c>
    </row>
    <row r="191" spans="1:18" x14ac:dyDescent="0.25">
      <c r="A191" s="73" t="s">
        <v>137</v>
      </c>
      <c r="B191" s="73" t="s">
        <v>2</v>
      </c>
      <c r="C191" s="73" t="s">
        <v>3</v>
      </c>
      <c r="D191" s="73" t="s">
        <v>4</v>
      </c>
      <c r="E191" s="73" t="s">
        <v>5</v>
      </c>
      <c r="F191" s="73" t="s">
        <v>7</v>
      </c>
      <c r="G191" s="74" t="s">
        <v>6</v>
      </c>
      <c r="H191" s="73" t="s">
        <v>7</v>
      </c>
      <c r="I191" s="73" t="s">
        <v>8</v>
      </c>
      <c r="J191" s="74" t="s">
        <v>9</v>
      </c>
      <c r="K191" s="73" t="s">
        <v>10</v>
      </c>
      <c r="L191" s="73" t="s">
        <v>11</v>
      </c>
      <c r="M191" s="73" t="s">
        <v>12</v>
      </c>
      <c r="N191" s="73" t="s">
        <v>13</v>
      </c>
      <c r="O191" s="73" t="s">
        <v>14</v>
      </c>
      <c r="P191" s="74" t="s">
        <v>15</v>
      </c>
      <c r="R191" s="225"/>
    </row>
    <row r="192" spans="1:18" x14ac:dyDescent="0.25">
      <c r="A192" s="73"/>
      <c r="B192" s="73"/>
      <c r="C192" s="73"/>
      <c r="D192" s="73"/>
      <c r="E192" s="73"/>
      <c r="F192" s="73"/>
      <c r="G192" s="74"/>
      <c r="H192" s="73"/>
      <c r="I192" s="73"/>
      <c r="J192" s="74"/>
      <c r="K192" s="73"/>
      <c r="L192" s="73"/>
      <c r="M192" s="73"/>
      <c r="N192" s="73"/>
      <c r="O192" s="73"/>
      <c r="P192" s="74"/>
    </row>
    <row r="193" spans="1:16" ht="189" x14ac:dyDescent="0.25">
      <c r="A193" s="58" t="s">
        <v>411</v>
      </c>
      <c r="B193" s="58" t="s">
        <v>412</v>
      </c>
      <c r="C193" s="58" t="s">
        <v>413</v>
      </c>
      <c r="D193" s="173">
        <v>500000000</v>
      </c>
      <c r="E193" s="58" t="s">
        <v>408</v>
      </c>
      <c r="F193" s="58" t="s">
        <v>414</v>
      </c>
      <c r="G193" s="179">
        <v>500000000</v>
      </c>
      <c r="H193" s="45"/>
      <c r="I193" s="60" t="s">
        <v>415</v>
      </c>
      <c r="J193" s="217">
        <v>156000000</v>
      </c>
      <c r="K193" s="46" t="s">
        <v>420</v>
      </c>
      <c r="L193" s="46" t="s">
        <v>421</v>
      </c>
      <c r="M193" s="46" t="s">
        <v>430</v>
      </c>
      <c r="N193" s="16" t="s">
        <v>431</v>
      </c>
      <c r="O193" s="16" t="s">
        <v>70</v>
      </c>
      <c r="P193" s="214">
        <v>10000000</v>
      </c>
    </row>
    <row r="194" spans="1:16" ht="189" x14ac:dyDescent="0.25">
      <c r="A194" s="58"/>
      <c r="B194" s="58"/>
      <c r="C194" s="58"/>
      <c r="D194" s="173"/>
      <c r="E194" s="58"/>
      <c r="F194" s="58"/>
      <c r="G194" s="180"/>
      <c r="H194" s="45"/>
      <c r="I194" s="61"/>
      <c r="J194" s="218"/>
      <c r="K194" s="46" t="s">
        <v>420</v>
      </c>
      <c r="L194" s="46" t="s">
        <v>421</v>
      </c>
      <c r="M194" s="46" t="s">
        <v>436</v>
      </c>
      <c r="N194" s="16" t="s">
        <v>431</v>
      </c>
      <c r="O194" s="16" t="s">
        <v>70</v>
      </c>
      <c r="P194" s="214">
        <v>15500000</v>
      </c>
    </row>
    <row r="195" spans="1:16" ht="189" x14ac:dyDescent="0.25">
      <c r="A195" s="58"/>
      <c r="B195" s="58"/>
      <c r="C195" s="58"/>
      <c r="D195" s="173"/>
      <c r="E195" s="58"/>
      <c r="F195" s="58"/>
      <c r="G195" s="180"/>
      <c r="H195" s="45"/>
      <c r="I195" s="61"/>
      <c r="J195" s="218"/>
      <c r="K195" s="46" t="s">
        <v>420</v>
      </c>
      <c r="L195" s="46" t="s">
        <v>421</v>
      </c>
      <c r="M195" s="46" t="s">
        <v>438</v>
      </c>
      <c r="N195" s="16" t="s">
        <v>431</v>
      </c>
      <c r="O195" s="16" t="s">
        <v>70</v>
      </c>
      <c r="P195" s="214">
        <v>17500000</v>
      </c>
    </row>
    <row r="196" spans="1:16" ht="189" x14ac:dyDescent="0.25">
      <c r="A196" s="58"/>
      <c r="B196" s="58"/>
      <c r="C196" s="58"/>
      <c r="D196" s="173"/>
      <c r="E196" s="58"/>
      <c r="F196" s="58"/>
      <c r="G196" s="180"/>
      <c r="H196" s="45"/>
      <c r="I196" s="61"/>
      <c r="J196" s="218"/>
      <c r="K196" s="46" t="s">
        <v>420</v>
      </c>
      <c r="L196" s="46" t="s">
        <v>421</v>
      </c>
      <c r="M196" s="143" t="s">
        <v>442</v>
      </c>
      <c r="N196" s="16" t="s">
        <v>431</v>
      </c>
      <c r="O196" s="16" t="s">
        <v>70</v>
      </c>
      <c r="P196" s="214">
        <v>20500000</v>
      </c>
    </row>
    <row r="197" spans="1:16" ht="189" x14ac:dyDescent="0.25">
      <c r="A197" s="58"/>
      <c r="B197" s="58"/>
      <c r="C197" s="58"/>
      <c r="D197" s="173"/>
      <c r="E197" s="58"/>
      <c r="F197" s="58"/>
      <c r="G197" s="180"/>
      <c r="H197" s="45"/>
      <c r="I197" s="61"/>
      <c r="J197" s="218"/>
      <c r="K197" s="46" t="s">
        <v>420</v>
      </c>
      <c r="L197" s="46" t="s">
        <v>421</v>
      </c>
      <c r="M197" s="46" t="s">
        <v>449</v>
      </c>
      <c r="N197" s="16" t="s">
        <v>431</v>
      </c>
      <c r="O197" s="16" t="s">
        <v>70</v>
      </c>
      <c r="P197" s="214">
        <v>17500000</v>
      </c>
    </row>
    <row r="198" spans="1:16" ht="189" x14ac:dyDescent="0.25">
      <c r="A198" s="58"/>
      <c r="B198" s="58"/>
      <c r="C198" s="58"/>
      <c r="D198" s="173"/>
      <c r="E198" s="58"/>
      <c r="F198" s="58"/>
      <c r="G198" s="180"/>
      <c r="H198" s="45"/>
      <c r="I198" s="62"/>
      <c r="J198" s="219"/>
      <c r="K198" s="46" t="s">
        <v>420</v>
      </c>
      <c r="L198" s="46" t="s">
        <v>421</v>
      </c>
      <c r="M198" s="46" t="s">
        <v>447</v>
      </c>
      <c r="N198" s="16" t="s">
        <v>431</v>
      </c>
      <c r="O198" s="16" t="s">
        <v>70</v>
      </c>
      <c r="P198" s="214">
        <v>75000000</v>
      </c>
    </row>
    <row r="199" spans="1:16" ht="110.25" x14ac:dyDescent="0.25">
      <c r="A199" s="58"/>
      <c r="B199" s="58"/>
      <c r="C199" s="58"/>
      <c r="D199" s="173"/>
      <c r="E199" s="58"/>
      <c r="F199" s="58"/>
      <c r="G199" s="180"/>
      <c r="H199" s="45"/>
      <c r="I199" s="117" t="s">
        <v>416</v>
      </c>
      <c r="J199" s="217">
        <v>138250000</v>
      </c>
      <c r="K199" s="46" t="s">
        <v>422</v>
      </c>
      <c r="L199" s="46" t="s">
        <v>423</v>
      </c>
      <c r="M199" s="46" t="s">
        <v>430</v>
      </c>
      <c r="N199" s="16" t="s">
        <v>431</v>
      </c>
      <c r="O199" s="16" t="s">
        <v>70</v>
      </c>
      <c r="P199" s="214">
        <v>7500000</v>
      </c>
    </row>
    <row r="200" spans="1:16" ht="110.25" x14ac:dyDescent="0.25">
      <c r="A200" s="58"/>
      <c r="B200" s="58"/>
      <c r="C200" s="58"/>
      <c r="D200" s="173"/>
      <c r="E200" s="58"/>
      <c r="F200" s="58"/>
      <c r="G200" s="180"/>
      <c r="H200" s="45"/>
      <c r="I200" s="118"/>
      <c r="J200" s="218"/>
      <c r="K200" s="46" t="s">
        <v>422</v>
      </c>
      <c r="L200" s="46" t="s">
        <v>423</v>
      </c>
      <c r="M200" s="46" t="s">
        <v>443</v>
      </c>
      <c r="N200" s="16" t="s">
        <v>431</v>
      </c>
      <c r="O200" s="16" t="s">
        <v>70</v>
      </c>
      <c r="P200" s="214">
        <v>20000000</v>
      </c>
    </row>
    <row r="201" spans="1:16" ht="110.25" x14ac:dyDescent="0.25">
      <c r="A201" s="58"/>
      <c r="B201" s="58"/>
      <c r="C201" s="58"/>
      <c r="D201" s="173"/>
      <c r="E201" s="58"/>
      <c r="F201" s="58"/>
      <c r="G201" s="180"/>
      <c r="H201" s="45"/>
      <c r="I201" s="118"/>
      <c r="J201" s="218"/>
      <c r="K201" s="46" t="s">
        <v>422</v>
      </c>
      <c r="L201" s="46" t="s">
        <v>423</v>
      </c>
      <c r="M201" s="46" t="s">
        <v>445</v>
      </c>
      <c r="N201" s="16" t="s">
        <v>431</v>
      </c>
      <c r="O201" s="16" t="s">
        <v>446</v>
      </c>
      <c r="P201" s="214">
        <v>74250000</v>
      </c>
    </row>
    <row r="202" spans="1:16" ht="110.25" x14ac:dyDescent="0.25">
      <c r="A202" s="58"/>
      <c r="B202" s="58"/>
      <c r="C202" s="58"/>
      <c r="D202" s="173"/>
      <c r="E202" s="58"/>
      <c r="F202" s="58"/>
      <c r="G202" s="180"/>
      <c r="H202" s="45"/>
      <c r="I202" s="118"/>
      <c r="J202" s="218"/>
      <c r="K202" s="46" t="s">
        <v>422</v>
      </c>
      <c r="L202" s="46" t="s">
        <v>423</v>
      </c>
      <c r="M202" s="46" t="s">
        <v>432</v>
      </c>
      <c r="N202" s="16" t="s">
        <v>431</v>
      </c>
      <c r="O202" s="16" t="s">
        <v>70</v>
      </c>
      <c r="P202" s="214">
        <v>19000000</v>
      </c>
    </row>
    <row r="203" spans="1:16" ht="110.25" x14ac:dyDescent="0.25">
      <c r="A203" s="58"/>
      <c r="B203" s="58"/>
      <c r="C203" s="58"/>
      <c r="D203" s="173"/>
      <c r="E203" s="58"/>
      <c r="F203" s="58"/>
      <c r="G203" s="180"/>
      <c r="H203" s="45"/>
      <c r="I203" s="119"/>
      <c r="J203" s="219"/>
      <c r="K203" s="46" t="s">
        <v>422</v>
      </c>
      <c r="L203" s="46" t="s">
        <v>423</v>
      </c>
      <c r="M203" s="46" t="s">
        <v>433</v>
      </c>
      <c r="N203" s="16" t="s">
        <v>431</v>
      </c>
      <c r="O203" s="16" t="s">
        <v>70</v>
      </c>
      <c r="P203" s="214">
        <v>17500000</v>
      </c>
    </row>
    <row r="204" spans="1:16" ht="94.5" x14ac:dyDescent="0.25">
      <c r="A204" s="58"/>
      <c r="B204" s="58"/>
      <c r="C204" s="58"/>
      <c r="D204" s="173"/>
      <c r="E204" s="58"/>
      <c r="F204" s="58"/>
      <c r="G204" s="180"/>
      <c r="H204" s="45"/>
      <c r="I204" s="220" t="s">
        <v>417</v>
      </c>
      <c r="J204" s="215">
        <v>22000000</v>
      </c>
      <c r="K204" s="46" t="s">
        <v>424</v>
      </c>
      <c r="L204" s="46" t="s">
        <v>425</v>
      </c>
      <c r="M204" s="46" t="s">
        <v>434</v>
      </c>
      <c r="N204" s="16" t="s">
        <v>431</v>
      </c>
      <c r="O204" s="16" t="s">
        <v>70</v>
      </c>
      <c r="P204" s="214">
        <v>22000000</v>
      </c>
    </row>
    <row r="205" spans="1:16" ht="173.25" x14ac:dyDescent="0.25">
      <c r="A205" s="58"/>
      <c r="B205" s="58"/>
      <c r="C205" s="58"/>
      <c r="D205" s="173"/>
      <c r="E205" s="58"/>
      <c r="F205" s="58"/>
      <c r="G205" s="180"/>
      <c r="H205" s="45"/>
      <c r="I205" s="117" t="s">
        <v>418</v>
      </c>
      <c r="J205" s="217">
        <v>89000000</v>
      </c>
      <c r="K205" s="46" t="s">
        <v>426</v>
      </c>
      <c r="L205" s="46" t="s">
        <v>427</v>
      </c>
      <c r="M205" s="46" t="s">
        <v>435</v>
      </c>
      <c r="N205" s="16" t="s">
        <v>431</v>
      </c>
      <c r="O205" s="16" t="s">
        <v>70</v>
      </c>
      <c r="P205" s="214">
        <v>15000000</v>
      </c>
    </row>
    <row r="206" spans="1:16" ht="173.25" x14ac:dyDescent="0.25">
      <c r="A206" s="58"/>
      <c r="B206" s="58"/>
      <c r="C206" s="58"/>
      <c r="D206" s="173"/>
      <c r="E206" s="58"/>
      <c r="F206" s="58"/>
      <c r="G206" s="180"/>
      <c r="H206" s="45"/>
      <c r="I206" s="118"/>
      <c r="J206" s="218"/>
      <c r="K206" s="46" t="s">
        <v>426</v>
      </c>
      <c r="L206" s="46" t="s">
        <v>427</v>
      </c>
      <c r="M206" s="46" t="s">
        <v>437</v>
      </c>
      <c r="N206" s="16" t="s">
        <v>431</v>
      </c>
      <c r="O206" s="16" t="s">
        <v>70</v>
      </c>
      <c r="P206" s="214">
        <v>15000000</v>
      </c>
    </row>
    <row r="207" spans="1:16" ht="173.25" x14ac:dyDescent="0.25">
      <c r="A207" s="58"/>
      <c r="B207" s="58"/>
      <c r="C207" s="58"/>
      <c r="D207" s="173"/>
      <c r="E207" s="58"/>
      <c r="F207" s="58"/>
      <c r="G207" s="180"/>
      <c r="H207" s="45"/>
      <c r="I207" s="119"/>
      <c r="J207" s="219"/>
      <c r="K207" s="46" t="s">
        <v>426</v>
      </c>
      <c r="L207" s="46" t="s">
        <v>427</v>
      </c>
      <c r="M207" s="46" t="s">
        <v>450</v>
      </c>
      <c r="N207" s="16" t="s">
        <v>431</v>
      </c>
      <c r="O207" s="16" t="s">
        <v>60</v>
      </c>
      <c r="P207" s="214">
        <v>59000000</v>
      </c>
    </row>
    <row r="208" spans="1:16" ht="189" x14ac:dyDescent="0.25">
      <c r="A208" s="58"/>
      <c r="B208" s="58"/>
      <c r="C208" s="58"/>
      <c r="D208" s="173"/>
      <c r="E208" s="58"/>
      <c r="F208" s="58"/>
      <c r="G208" s="180"/>
      <c r="H208" s="45"/>
      <c r="I208" s="117" t="s">
        <v>419</v>
      </c>
      <c r="J208" s="217">
        <v>94750000</v>
      </c>
      <c r="K208" s="46" t="s">
        <v>428</v>
      </c>
      <c r="L208" s="46" t="s">
        <v>429</v>
      </c>
      <c r="M208" s="143" t="s">
        <v>439</v>
      </c>
      <c r="N208" s="16" t="s">
        <v>440</v>
      </c>
      <c r="O208" s="16" t="s">
        <v>70</v>
      </c>
      <c r="P208" s="214">
        <v>10750000</v>
      </c>
    </row>
    <row r="209" spans="1:16" ht="189" x14ac:dyDescent="0.25">
      <c r="A209" s="58"/>
      <c r="B209" s="58"/>
      <c r="C209" s="58"/>
      <c r="D209" s="173"/>
      <c r="E209" s="58"/>
      <c r="F209" s="58"/>
      <c r="G209" s="180"/>
      <c r="H209" s="45"/>
      <c r="I209" s="118"/>
      <c r="J209" s="218"/>
      <c r="K209" s="46" t="s">
        <v>428</v>
      </c>
      <c r="L209" s="46" t="s">
        <v>429</v>
      </c>
      <c r="M209" s="143" t="s">
        <v>441</v>
      </c>
      <c r="N209" s="16" t="s">
        <v>431</v>
      </c>
      <c r="O209" s="16" t="s">
        <v>70</v>
      </c>
      <c r="P209" s="214">
        <v>21500000</v>
      </c>
    </row>
    <row r="210" spans="1:16" ht="189" x14ac:dyDescent="0.25">
      <c r="A210" s="58"/>
      <c r="B210" s="58"/>
      <c r="C210" s="58"/>
      <c r="D210" s="173"/>
      <c r="E210" s="58"/>
      <c r="F210" s="58"/>
      <c r="G210" s="180"/>
      <c r="H210" s="45"/>
      <c r="I210" s="118"/>
      <c r="J210" s="218"/>
      <c r="K210" s="46" t="s">
        <v>428</v>
      </c>
      <c r="L210" s="46" t="s">
        <v>429</v>
      </c>
      <c r="M210" s="46" t="s">
        <v>444</v>
      </c>
      <c r="N210" s="16" t="s">
        <v>431</v>
      </c>
      <c r="O210" s="16" t="s">
        <v>70</v>
      </c>
      <c r="P210" s="214">
        <v>42500000</v>
      </c>
    </row>
    <row r="211" spans="1:16" ht="189" x14ac:dyDescent="0.25">
      <c r="A211" s="58"/>
      <c r="B211" s="58"/>
      <c r="C211" s="58"/>
      <c r="D211" s="173"/>
      <c r="E211" s="58"/>
      <c r="F211" s="58"/>
      <c r="G211" s="181"/>
      <c r="H211" s="45"/>
      <c r="I211" s="119"/>
      <c r="J211" s="219"/>
      <c r="K211" s="46" t="s">
        <v>428</v>
      </c>
      <c r="L211" s="46" t="s">
        <v>429</v>
      </c>
      <c r="M211" s="46" t="s">
        <v>448</v>
      </c>
      <c r="N211" s="16" t="s">
        <v>431</v>
      </c>
      <c r="O211" s="16" t="s">
        <v>70</v>
      </c>
      <c r="P211" s="214">
        <v>20000000</v>
      </c>
    </row>
    <row r="212" spans="1:16" ht="15.75" x14ac:dyDescent="0.25">
      <c r="G212" s="221">
        <f>SUM(G193)</f>
        <v>500000000</v>
      </c>
      <c r="H212" s="45"/>
      <c r="I212" s="45"/>
      <c r="J212" s="192">
        <f>SUM(J193:J211)</f>
        <v>500000000</v>
      </c>
      <c r="K212" s="45"/>
      <c r="L212" s="45"/>
      <c r="M212" s="45"/>
      <c r="N212" s="45"/>
      <c r="O212" s="45"/>
      <c r="P212" s="216">
        <f>SUM(P193:P211)</f>
        <v>500000000</v>
      </c>
    </row>
    <row r="214" spans="1:16" ht="15.75" x14ac:dyDescent="0.25">
      <c r="A214" s="222" t="s">
        <v>455</v>
      </c>
      <c r="B214" s="222"/>
      <c r="C214" s="222"/>
      <c r="D214" s="223">
        <f>SUM(D7:D211)</f>
        <v>13182639268</v>
      </c>
    </row>
  </sheetData>
  <mergeCells count="391">
    <mergeCell ref="A214:C214"/>
    <mergeCell ref="M167:M168"/>
    <mergeCell ref="N167:N168"/>
    <mergeCell ref="O167:O168"/>
    <mergeCell ref="P167:P168"/>
    <mergeCell ref="P188:P189"/>
    <mergeCell ref="J80:J85"/>
    <mergeCell ref="A193:A211"/>
    <mergeCell ref="B193:B211"/>
    <mergeCell ref="C193:C211"/>
    <mergeCell ref="D193:D211"/>
    <mergeCell ref="E193:E211"/>
    <mergeCell ref="F193:F211"/>
    <mergeCell ref="G193:G211"/>
    <mergeCell ref="I193:I198"/>
    <mergeCell ref="I199:I203"/>
    <mergeCell ref="I205:I207"/>
    <mergeCell ref="I208:I211"/>
    <mergeCell ref="J193:J198"/>
    <mergeCell ref="J199:J203"/>
    <mergeCell ref="J205:J207"/>
    <mergeCell ref="J208:J211"/>
    <mergeCell ref="B103:B123"/>
    <mergeCell ref="C103:C123"/>
    <mergeCell ref="F103:F123"/>
    <mergeCell ref="G103:G123"/>
    <mergeCell ref="F127:F189"/>
    <mergeCell ref="G127:G189"/>
    <mergeCell ref="M188:M189"/>
    <mergeCell ref="N188:N189"/>
    <mergeCell ref="O188:O189"/>
    <mergeCell ref="B80:B86"/>
    <mergeCell ref="C80:C86"/>
    <mergeCell ref="F80:F85"/>
    <mergeCell ref="G80:G85"/>
    <mergeCell ref="B90:B94"/>
    <mergeCell ref="C90:C94"/>
    <mergeCell ref="D90:D94"/>
    <mergeCell ref="F90:F93"/>
    <mergeCell ref="G90:G93"/>
    <mergeCell ref="N191:N192"/>
    <mergeCell ref="O191:O192"/>
    <mergeCell ref="P191:P192"/>
    <mergeCell ref="A191:A192"/>
    <mergeCell ref="B191:B192"/>
    <mergeCell ref="C191:C192"/>
    <mergeCell ref="D191:D192"/>
    <mergeCell ref="E191:E192"/>
    <mergeCell ref="F191:F192"/>
    <mergeCell ref="G191:G192"/>
    <mergeCell ref="H191:H192"/>
    <mergeCell ref="I191:I192"/>
    <mergeCell ref="J191:J192"/>
    <mergeCell ref="K191:K192"/>
    <mergeCell ref="L191:L192"/>
    <mergeCell ref="M191:M192"/>
    <mergeCell ref="K173:K179"/>
    <mergeCell ref="L173:L179"/>
    <mergeCell ref="K181:K189"/>
    <mergeCell ref="L181:L189"/>
    <mergeCell ref="K127:K135"/>
    <mergeCell ref="L127:L135"/>
    <mergeCell ref="K136:K164"/>
    <mergeCell ref="L136:L164"/>
    <mergeCell ref="K165:K172"/>
    <mergeCell ref="L165:L172"/>
    <mergeCell ref="P125:P126"/>
    <mergeCell ref="A127:A189"/>
    <mergeCell ref="B127:B189"/>
    <mergeCell ref="C127:C189"/>
    <mergeCell ref="D127:D189"/>
    <mergeCell ref="E127:E189"/>
    <mergeCell ref="I127:I135"/>
    <mergeCell ref="I136:I164"/>
    <mergeCell ref="I165:I172"/>
    <mergeCell ref="I173:I179"/>
    <mergeCell ref="I181:I189"/>
    <mergeCell ref="J127:J135"/>
    <mergeCell ref="J136:J164"/>
    <mergeCell ref="J165:J172"/>
    <mergeCell ref="J173:J179"/>
    <mergeCell ref="J181:J189"/>
    <mergeCell ref="K125:K126"/>
    <mergeCell ref="L125:L126"/>
    <mergeCell ref="M125:M126"/>
    <mergeCell ref="N125:N126"/>
    <mergeCell ref="O125:O126"/>
    <mergeCell ref="F125:F126"/>
    <mergeCell ref="G125:G126"/>
    <mergeCell ref="H125:H126"/>
    <mergeCell ref="I125:I126"/>
    <mergeCell ref="J125:J126"/>
    <mergeCell ref="A125:A126"/>
    <mergeCell ref="B125:B126"/>
    <mergeCell ref="C125:C126"/>
    <mergeCell ref="D125:D126"/>
    <mergeCell ref="E125:E126"/>
    <mergeCell ref="P101:P102"/>
    <mergeCell ref="A103:A123"/>
    <mergeCell ref="D103:D123"/>
    <mergeCell ref="E103:E123"/>
    <mergeCell ref="I103:I116"/>
    <mergeCell ref="I117:I123"/>
    <mergeCell ref="K104:K112"/>
    <mergeCell ref="K113:K116"/>
    <mergeCell ref="K117:K123"/>
    <mergeCell ref="L104:L112"/>
    <mergeCell ref="L113:L116"/>
    <mergeCell ref="L117:L123"/>
    <mergeCell ref="J103:J116"/>
    <mergeCell ref="J117:J123"/>
    <mergeCell ref="K101:K102"/>
    <mergeCell ref="L101:L102"/>
    <mergeCell ref="M101:M102"/>
    <mergeCell ref="N101:N102"/>
    <mergeCell ref="O101:O102"/>
    <mergeCell ref="F101:F102"/>
    <mergeCell ref="G101:G102"/>
    <mergeCell ref="H101:H102"/>
    <mergeCell ref="I101:I102"/>
    <mergeCell ref="J101:J102"/>
    <mergeCell ref="A101:A102"/>
    <mergeCell ref="B101:B102"/>
    <mergeCell ref="C101:C102"/>
    <mergeCell ref="D101:D102"/>
    <mergeCell ref="E101:E102"/>
    <mergeCell ref="M96:M97"/>
    <mergeCell ref="N96:N97"/>
    <mergeCell ref="O96:O97"/>
    <mergeCell ref="P96:P97"/>
    <mergeCell ref="A98:A99"/>
    <mergeCell ref="B98:B99"/>
    <mergeCell ref="C98:C99"/>
    <mergeCell ref="D98:D99"/>
    <mergeCell ref="E98:E99"/>
    <mergeCell ref="G98:G99"/>
    <mergeCell ref="F98:F99"/>
    <mergeCell ref="P88:P89"/>
    <mergeCell ref="A90:A94"/>
    <mergeCell ref="E90:E93"/>
    <mergeCell ref="A96:A97"/>
    <mergeCell ref="B96:B97"/>
    <mergeCell ref="C96:C97"/>
    <mergeCell ref="D96:D97"/>
    <mergeCell ref="E96:E97"/>
    <mergeCell ref="F96:F97"/>
    <mergeCell ref="G96:G97"/>
    <mergeCell ref="H96:H97"/>
    <mergeCell ref="I96:I97"/>
    <mergeCell ref="J96:J97"/>
    <mergeCell ref="K96:K97"/>
    <mergeCell ref="L96:L97"/>
    <mergeCell ref="K88:K89"/>
    <mergeCell ref="L88:L89"/>
    <mergeCell ref="M88:M89"/>
    <mergeCell ref="N88:N89"/>
    <mergeCell ref="O88:O89"/>
    <mergeCell ref="F88:F89"/>
    <mergeCell ref="G88:G89"/>
    <mergeCell ref="H88:H89"/>
    <mergeCell ref="I88:I89"/>
    <mergeCell ref="J88:J89"/>
    <mergeCell ref="A88:A89"/>
    <mergeCell ref="B88:B89"/>
    <mergeCell ref="C88:C89"/>
    <mergeCell ref="D88:D89"/>
    <mergeCell ref="E88:E89"/>
    <mergeCell ref="P78:P79"/>
    <mergeCell ref="A80:A86"/>
    <mergeCell ref="D80:D86"/>
    <mergeCell ref="E80:E85"/>
    <mergeCell ref="I80:I81"/>
    <mergeCell ref="I83:I85"/>
    <mergeCell ref="K78:K79"/>
    <mergeCell ref="L78:L79"/>
    <mergeCell ref="M78:M79"/>
    <mergeCell ref="N78:N79"/>
    <mergeCell ref="O78:O79"/>
    <mergeCell ref="F78:F79"/>
    <mergeCell ref="G78:G79"/>
    <mergeCell ref="H78:H79"/>
    <mergeCell ref="I78:I79"/>
    <mergeCell ref="J78:J79"/>
    <mergeCell ref="A78:A79"/>
    <mergeCell ref="P69:P70"/>
    <mergeCell ref="A71:A76"/>
    <mergeCell ref="D71:D76"/>
    <mergeCell ref="E71:E76"/>
    <mergeCell ref="I71:I75"/>
    <mergeCell ref="K71:K75"/>
    <mergeCell ref="L71:L75"/>
    <mergeCell ref="K69:K70"/>
    <mergeCell ref="L69:L70"/>
    <mergeCell ref="M69:M70"/>
    <mergeCell ref="N69:N70"/>
    <mergeCell ref="O69:O70"/>
    <mergeCell ref="F69:F70"/>
    <mergeCell ref="G69:G70"/>
    <mergeCell ref="H69:H70"/>
    <mergeCell ref="I69:I70"/>
    <mergeCell ref="J69:J70"/>
    <mergeCell ref="A69:A70"/>
    <mergeCell ref="B69:B70"/>
    <mergeCell ref="C69:C70"/>
    <mergeCell ref="B71:B76"/>
    <mergeCell ref="C71:C76"/>
    <mergeCell ref="F71:F76"/>
    <mergeCell ref="J71:J75"/>
    <mergeCell ref="D69:D70"/>
    <mergeCell ref="E69:E70"/>
    <mergeCell ref="L61:L65"/>
    <mergeCell ref="L56:L57"/>
    <mergeCell ref="E59:E67"/>
    <mergeCell ref="I59:I66"/>
    <mergeCell ref="I56:I57"/>
    <mergeCell ref="B78:B79"/>
    <mergeCell ref="C78:C79"/>
    <mergeCell ref="D78:D79"/>
    <mergeCell ref="E78:E79"/>
    <mergeCell ref="G71:G76"/>
    <mergeCell ref="P49:P50"/>
    <mergeCell ref="F49:F50"/>
    <mergeCell ref="H49:H50"/>
    <mergeCell ref="I51:I55"/>
    <mergeCell ref="K49:K50"/>
    <mergeCell ref="L49:L50"/>
    <mergeCell ref="M49:M50"/>
    <mergeCell ref="N49:N50"/>
    <mergeCell ref="O49:O50"/>
    <mergeCell ref="G49:G50"/>
    <mergeCell ref="F5:F6"/>
    <mergeCell ref="I49:I50"/>
    <mergeCell ref="J49:J50"/>
    <mergeCell ref="A49:A50"/>
    <mergeCell ref="B49:B50"/>
    <mergeCell ref="C49:C50"/>
    <mergeCell ref="D49:D50"/>
    <mergeCell ref="B26:B34"/>
    <mergeCell ref="A26:A34"/>
    <mergeCell ref="J32:J34"/>
    <mergeCell ref="I32:I34"/>
    <mergeCell ref="G32:G34"/>
    <mergeCell ref="E32:E34"/>
    <mergeCell ref="D26:D34"/>
    <mergeCell ref="G17:G19"/>
    <mergeCell ref="G11:G13"/>
    <mergeCell ref="G20:G22"/>
    <mergeCell ref="E26:E29"/>
    <mergeCell ref="G26:G29"/>
    <mergeCell ref="E49:E50"/>
    <mergeCell ref="O7:O8"/>
    <mergeCell ref="M5:M6"/>
    <mergeCell ref="H5:H6"/>
    <mergeCell ref="I5:I6"/>
    <mergeCell ref="J5:J6"/>
    <mergeCell ref="K7:K10"/>
    <mergeCell ref="D17:D22"/>
    <mergeCell ref="E20:E22"/>
    <mergeCell ref="B17:B22"/>
    <mergeCell ref="E17:E19"/>
    <mergeCell ref="D7:D13"/>
    <mergeCell ref="C7:C13"/>
    <mergeCell ref="G7:G10"/>
    <mergeCell ref="E11:E13"/>
    <mergeCell ref="E7:E10"/>
    <mergeCell ref="B7:B13"/>
    <mergeCell ref="B15:B16"/>
    <mergeCell ref="C15:C16"/>
    <mergeCell ref="D15:D16"/>
    <mergeCell ref="E15:E16"/>
    <mergeCell ref="F15:F16"/>
    <mergeCell ref="G15:G16"/>
    <mergeCell ref="C17:C22"/>
    <mergeCell ref="F17:F19"/>
    <mergeCell ref="M11:M12"/>
    <mergeCell ref="L7:L8"/>
    <mergeCell ref="L11:L13"/>
    <mergeCell ref="A1:P1"/>
    <mergeCell ref="A2:P2"/>
    <mergeCell ref="A3:P3"/>
    <mergeCell ref="A4:P4"/>
    <mergeCell ref="A5:A6"/>
    <mergeCell ref="B5:B6"/>
    <mergeCell ref="C5:C6"/>
    <mergeCell ref="D5:D6"/>
    <mergeCell ref="E5:E6"/>
    <mergeCell ref="G5:G6"/>
    <mergeCell ref="N5:N6"/>
    <mergeCell ref="O5:O6"/>
    <mergeCell ref="P5:P6"/>
    <mergeCell ref="N11:N12"/>
    <mergeCell ref="O11:O12"/>
    <mergeCell ref="P11:P12"/>
    <mergeCell ref="F7:F10"/>
    <mergeCell ref="F11:F13"/>
    <mergeCell ref="P7:P8"/>
    <mergeCell ref="M7:M8"/>
    <mergeCell ref="N7:N8"/>
    <mergeCell ref="A38:A47"/>
    <mergeCell ref="B38:B47"/>
    <mergeCell ref="D38:D47"/>
    <mergeCell ref="E38:E47"/>
    <mergeCell ref="G38:G47"/>
    <mergeCell ref="J17:J18"/>
    <mergeCell ref="I17:I18"/>
    <mergeCell ref="K5:K6"/>
    <mergeCell ref="L5:L6"/>
    <mergeCell ref="J30:J31"/>
    <mergeCell ref="I30:I31"/>
    <mergeCell ref="K26:K27"/>
    <mergeCell ref="L26:L27"/>
    <mergeCell ref="K11:K13"/>
    <mergeCell ref="J11:J13"/>
    <mergeCell ref="I11:I13"/>
    <mergeCell ref="L21:L22"/>
    <mergeCell ref="K21:K22"/>
    <mergeCell ref="J21:J22"/>
    <mergeCell ref="I21:I22"/>
    <mergeCell ref="A17:A22"/>
    <mergeCell ref="A7:A13"/>
    <mergeCell ref="A15:A16"/>
    <mergeCell ref="F20:F22"/>
    <mergeCell ref="A36:A37"/>
    <mergeCell ref="B36:B37"/>
    <mergeCell ref="C36:C37"/>
    <mergeCell ref="D36:D37"/>
    <mergeCell ref="E36:E37"/>
    <mergeCell ref="F36:F37"/>
    <mergeCell ref="G36:G37"/>
    <mergeCell ref="H36:H37"/>
    <mergeCell ref="I36:I37"/>
    <mergeCell ref="A24:A25"/>
    <mergeCell ref="B24:B25"/>
    <mergeCell ref="C24:C25"/>
    <mergeCell ref="D24:D25"/>
    <mergeCell ref="E24:E25"/>
    <mergeCell ref="F24:F25"/>
    <mergeCell ref="G24:G25"/>
    <mergeCell ref="H24:H25"/>
    <mergeCell ref="I24:I25"/>
    <mergeCell ref="K15:K16"/>
    <mergeCell ref="L15:L16"/>
    <mergeCell ref="M15:M16"/>
    <mergeCell ref="N15:N16"/>
    <mergeCell ref="O15:O16"/>
    <mergeCell ref="P15:P16"/>
    <mergeCell ref="K36:K37"/>
    <mergeCell ref="L36:L37"/>
    <mergeCell ref="M36:M37"/>
    <mergeCell ref="N36:N37"/>
    <mergeCell ref="O36:O37"/>
    <mergeCell ref="P36:P37"/>
    <mergeCell ref="K24:K25"/>
    <mergeCell ref="L24:L25"/>
    <mergeCell ref="M24:M25"/>
    <mergeCell ref="N24:N25"/>
    <mergeCell ref="O24:O25"/>
    <mergeCell ref="P24:P25"/>
    <mergeCell ref="M26:M27"/>
    <mergeCell ref="N26:N27"/>
    <mergeCell ref="O26:O27"/>
    <mergeCell ref="P26:P27"/>
    <mergeCell ref="K30:K31"/>
    <mergeCell ref="F32:F34"/>
    <mergeCell ref="C26:C34"/>
    <mergeCell ref="C38:C47"/>
    <mergeCell ref="F38:F47"/>
    <mergeCell ref="F59:F67"/>
    <mergeCell ref="G59:G67"/>
    <mergeCell ref="H15:H16"/>
    <mergeCell ref="I15:I16"/>
    <mergeCell ref="J15:J16"/>
    <mergeCell ref="J24:J25"/>
    <mergeCell ref="F26:F29"/>
    <mergeCell ref="F30:F31"/>
    <mergeCell ref="I38:I42"/>
    <mergeCell ref="I43:I47"/>
    <mergeCell ref="J38:J42"/>
    <mergeCell ref="J43:J47"/>
    <mergeCell ref="J36:J37"/>
    <mergeCell ref="G30:G31"/>
    <mergeCell ref="E30:E31"/>
    <mergeCell ref="A51:A67"/>
    <mergeCell ref="B51:B67"/>
    <mergeCell ref="C51:C67"/>
    <mergeCell ref="D51:D67"/>
    <mergeCell ref="E51:E58"/>
    <mergeCell ref="F51:F58"/>
    <mergeCell ref="G51:G58"/>
    <mergeCell ref="J51:J55"/>
    <mergeCell ref="J59:J66"/>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Acción Inv. II semestre</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Maria Reyes Ruiz</dc:creator>
  <cp:lastModifiedBy>Angela Maria Reyes Ruiz</cp:lastModifiedBy>
  <dcterms:created xsi:type="dcterms:W3CDTF">2020-07-10T19:42:16Z</dcterms:created>
  <dcterms:modified xsi:type="dcterms:W3CDTF">2020-08-08T21:55:26Z</dcterms:modified>
</cp:coreProperties>
</file>