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8800" windowHeight="10230" tabRatio="732"/>
  </bookViews>
  <sheets>
    <sheet name="1. PTA SDE" sheetId="2" r:id="rId1"/>
  </sheets>
  <definedNames>
    <definedName name="_xlnm._FilterDatabase" localSheetId="0" hidden="1">'1. PTA SDE'!$B$12:$AW$12</definedName>
    <definedName name="_xlnm.Print_Area" localSheetId="0">'1. PTA SDE'!$E$120</definedName>
    <definedName name="_xlnm.Print_Titles" localSheetId="0">'1. PTA SDE'!$12:$12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0" i="2" l="1"/>
  <c r="AN93" i="2"/>
  <c r="AN82" i="2"/>
  <c r="AN37" i="2" l="1"/>
  <c r="AN26" i="2"/>
  <c r="AN22" i="2"/>
  <c r="AN21" i="2"/>
  <c r="AN14" i="2" l="1"/>
  <c r="P105" i="2" l="1"/>
  <c r="AN57" i="2"/>
  <c r="AN47" i="2"/>
  <c r="AN46" i="2"/>
  <c r="AN43" i="2"/>
  <c r="AN44" i="2"/>
  <c r="AN42" i="2"/>
  <c r="AN41" i="2"/>
  <c r="AN40" i="2"/>
  <c r="AN36" i="2"/>
  <c r="AN35" i="2"/>
  <c r="AN27" i="2"/>
  <c r="AN24" i="2"/>
  <c r="AN20" i="2"/>
  <c r="AN19" i="2"/>
  <c r="AN18" i="2"/>
  <c r="AN16" i="2"/>
  <c r="AN15" i="2"/>
  <c r="AN89" i="2" l="1"/>
  <c r="AN94" i="2"/>
  <c r="AN91" i="2"/>
  <c r="AN90" i="2"/>
  <c r="AN85" i="2"/>
  <c r="AN71" i="2"/>
  <c r="AN70" i="2"/>
  <c r="AN72" i="2"/>
  <c r="AN75" i="2"/>
  <c r="AN67" i="2" l="1"/>
  <c r="AN66" i="2"/>
  <c r="AN65" i="2"/>
  <c r="AN96" i="2"/>
  <c r="AN97" i="2"/>
  <c r="AN95" i="2"/>
  <c r="AN104" i="2" l="1"/>
  <c r="AN61" i="2"/>
  <c r="AN60" i="2"/>
  <c r="AN53" i="2"/>
  <c r="AN52" i="2"/>
  <c r="AN51" i="2"/>
  <c r="AN50" i="2"/>
  <c r="O50" i="2"/>
  <c r="AN39" i="2"/>
  <c r="AN38" i="2"/>
  <c r="AN49" i="2"/>
  <c r="AN48" i="2"/>
  <c r="O22" i="2" l="1"/>
  <c r="O24" i="2"/>
  <c r="M18" i="2"/>
  <c r="O18" i="2" s="1"/>
  <c r="M26" i="2"/>
  <c r="M15" i="2" l="1"/>
  <c r="M14" i="2"/>
  <c r="Q105" i="2" l="1"/>
  <c r="R105" i="2"/>
  <c r="S105" i="2"/>
  <c r="T105" i="2"/>
  <c r="U105" i="2"/>
  <c r="V105" i="2"/>
  <c r="W105" i="2"/>
  <c r="X105" i="2"/>
  <c r="Y105" i="2"/>
  <c r="Z105" i="2"/>
  <c r="AA105" i="2"/>
  <c r="AB105" i="2"/>
  <c r="AC105" i="2"/>
  <c r="AD105" i="2"/>
  <c r="AE105" i="2"/>
  <c r="AF105" i="2"/>
  <c r="AG105" i="2"/>
  <c r="AH105" i="2"/>
  <c r="AI105" i="2"/>
  <c r="AJ105" i="2"/>
  <c r="AK105" i="2"/>
  <c r="AL105" i="2"/>
  <c r="AM105" i="2"/>
  <c r="O41" i="2"/>
  <c r="O38" i="2"/>
  <c r="AH106" i="2" l="1"/>
  <c r="AN105" i="2"/>
  <c r="AN69" i="2"/>
  <c r="AN33" i="2"/>
  <c r="AN28" i="2"/>
  <c r="N26" i="2" l="1"/>
  <c r="O26" i="2" s="1"/>
  <c r="O16" i="2" l="1"/>
  <c r="O15" i="2" l="1"/>
  <c r="O27" i="2" l="1"/>
  <c r="O28" i="2"/>
  <c r="O14" i="2"/>
  <c r="O105" i="2" l="1"/>
  <c r="AL106" i="2"/>
  <c r="AD106" i="2"/>
  <c r="R106" i="2"/>
  <c r="P106" i="2"/>
  <c r="AF106" i="2"/>
  <c r="AJ106" i="2"/>
  <c r="Z106" i="2"/>
  <c r="V106" i="2"/>
  <c r="X106" i="2"/>
  <c r="T106" i="2"/>
  <c r="AB106" i="2"/>
</calcChain>
</file>

<file path=xl/comments1.xml><?xml version="1.0" encoding="utf-8"?>
<comments xmlns="http://schemas.openxmlformats.org/spreadsheetml/2006/main">
  <authors>
    <author>comunicando</author>
    <author>HP</author>
    <author>PC</author>
  </authors>
  <commentList>
    <comment ref="N12" authorId="0">
      <text>
        <r>
          <rPr>
            <b/>
            <sz val="9"/>
            <color indexed="81"/>
            <rFont val="Tahoma"/>
            <family val="2"/>
          </rPr>
          <t>Hora estándar aproximada profesional / Referencia para costear el PTA</t>
        </r>
      </text>
    </comment>
    <comment ref="M14" authorId="0">
      <text>
        <r>
          <rPr>
            <b/>
            <sz val="9"/>
            <color indexed="81"/>
            <rFont val="Tahoma"/>
            <family val="2"/>
          </rPr>
          <t>26 Territoriales con aprox. 4 horas C/U.  Planta Central.</t>
        </r>
      </text>
    </comment>
    <comment ref="M15" authorId="1">
      <text>
        <r>
          <rPr>
            <b/>
            <sz val="9"/>
            <color indexed="81"/>
            <rFont val="Tahoma"/>
            <family val="2"/>
          </rPr>
          <t>26 Territoriales con aprox. 4 horas C/U.  Planta Central.</t>
        </r>
      </text>
    </comment>
    <comment ref="M18" authorId="1">
      <text>
        <r>
          <rPr>
            <b/>
            <sz val="9"/>
            <color indexed="81"/>
            <rFont val="Tahoma"/>
            <family val="2"/>
          </rPr>
          <t>4 Hrs por Planta Central y 26 DT</t>
        </r>
      </text>
    </comment>
    <comment ref="D22" authorId="2">
      <text>
        <r>
          <rPr>
            <b/>
            <sz val="9"/>
            <color indexed="81"/>
            <rFont val="Tahoma"/>
            <family val="2"/>
          </rPr>
          <t xml:space="preserve">La revisión de la alta dirección debe permitir:
</t>
        </r>
        <r>
          <rPr>
            <sz val="9"/>
            <color indexed="81"/>
            <rFont val="Tahoma"/>
            <family val="2"/>
          </rPr>
          <t>1. Revisar las estrategias implementadas y determinar si han sido eficaces para alcanzar los objetivos, metas y resultados esperados del Sistema  de  Gestién  de  la Seguridad  y Salud en el Trabajo;
2. Revisar el cumplimiento de! plan de trabajo anual en seguridad y salud en el trabajo y su cronograma;
3. Analizar la suficiencia de los recursos asignados para la implementacién del Sistema de Gestion de la Seguridad y Salud en el Trabajo y el cumplimiento de los resultados esperados;
4. Revisar la capacidad del Sistema de Gestién de la Seguridad y Salud en el Trabajo (SG- SST), para satisfacer las necesidades globales de la empresa en materia de seguridad y salud en el trabajo;
5. Analizar la necesidad de realizar cambios en el Sistema de Gestién de la Seguridad y Salud en el Trabajo  (SG-SST), incluida la revisién de la politica y sus objetivos;
6. Evaluar la eficacia de las medidas de seguimiento con base en las revisiones anteriores de la alta direccién y realizar los ajustes necesarios;
7. Analizar el resultado de los indicadores y de las auditorias anteriores del Sistema de Gestion de la Seguridad y Salud en el Trabajo (SG-SST);
8. Aportar  información sobre nuevas prioridades y objetivos estratégicos  de la organización que puedan ser insumos para la planificacién y la mejora continua;
9. Recolectar información para determinar si las medidas de prevención y control de peligros y riesgos se aplican y son eficaces;
10. Intercambiar informacién con los trabajadores sobre los resultados y su desempeno en seguridad y salud en el trabajo;
11 Servir de base para la adopcién de decisiones que tengan por objeto mejorar la identificacion de peligros y el control de los riesgos y en general mejorar la gestién en seguridad y salud en el trabajo de la empresa;
12. Determinar  si promueve  la participacién  de los trabajadores;
13. Evidenciar que se cumpla con la normatividad nacional vigente aplicable en materia de riesgos laborales, el cumplimiento de los esténdares mfnimos del Sistema de Garantia de Calidad del Sistema General de Riesgos Laborales que Ie apliquen:
14. Establecer acciones que permitan la mejora continua en seguridad y salud en  el trabajo:
15. Establecer el cumplimiento  de planes especfficos,  de las metas establecidas y de los objetivos propuestos;
16. Inspeccionar sistemáticamente los puestos de trabajo, las máquinas y equipos y en general, las instalaciones de la empresa;
17. Vigilar las condiciones en los ambientes de trabajo;
18. Vigilar las condiciones de salud de los trabajadores;
19. Mantener riesgos; actualizada  la identificacién  de  peligros,  la evaluacién  y valoracién  de  los
20. Identificar la notificación enfermedades laborales;
21. Identificar ausentismo laboral por causas asociadas con seguridad y salud en el trabajo;</t>
        </r>
      </text>
    </comment>
    <comment ref="N26" authorId="0">
      <text>
        <r>
          <rPr>
            <b/>
            <sz val="9"/>
            <color indexed="81"/>
            <rFont val="Tahoma"/>
            <family val="2"/>
          </rPr>
          <t>Hora aprox: $70.000 * 6 profesionales que se reunen a hacer seguimeinto (aprox)</t>
        </r>
      </text>
    </comment>
    <comment ref="N41" authorId="0">
      <text>
        <r>
          <rPr>
            <b/>
            <sz val="9"/>
            <color indexed="81"/>
            <rFont val="Tahoma"/>
            <family val="2"/>
          </rPr>
          <t>Vlr aproximado hora asesoría honorarios del médico</t>
        </r>
      </text>
    </comment>
    <comment ref="N50" authorId="0">
      <text>
        <r>
          <rPr>
            <b/>
            <sz val="9"/>
            <color indexed="81"/>
            <rFont val="Tahoma"/>
            <family val="2"/>
          </rPr>
          <t>Vlr aproximado hora asesoría honorarios del médico</t>
        </r>
      </text>
    </comment>
  </commentList>
</comments>
</file>

<file path=xl/sharedStrings.xml><?xml version="1.0" encoding="utf-8"?>
<sst xmlns="http://schemas.openxmlformats.org/spreadsheetml/2006/main" count="800" uniqueCount="422">
  <si>
    <t>ACTIVIDADES</t>
  </si>
  <si>
    <t>RESPONSABLES</t>
  </si>
  <si>
    <t>% CUMPLIMIENTO MENSUAL</t>
  </si>
  <si>
    <t>PLANEAR</t>
  </si>
  <si>
    <t>HACER</t>
  </si>
  <si>
    <t>Enero</t>
  </si>
  <si>
    <t>Febrero</t>
  </si>
  <si>
    <t>Marzo</t>
  </si>
  <si>
    <t>Abril</t>
  </si>
  <si>
    <t>Mayo</t>
  </si>
  <si>
    <t>Junio</t>
  </si>
  <si>
    <t>Julio</t>
  </si>
  <si>
    <t>Agosto</t>
  </si>
  <si>
    <t>Septiembre</t>
  </si>
  <si>
    <t>Octubre</t>
  </si>
  <si>
    <t>Noviembre</t>
  </si>
  <si>
    <t>Diciembre</t>
  </si>
  <si>
    <t>EJECUCIÓN</t>
  </si>
  <si>
    <t>VERIFICAR</t>
  </si>
  <si>
    <t>PROG</t>
  </si>
  <si>
    <t>EJEC</t>
  </si>
  <si>
    <t>Gestión de la salud</t>
  </si>
  <si>
    <t>Seguimiento</t>
  </si>
  <si>
    <t>NÚMERO DE ACTIVIDADES POR AÑO</t>
  </si>
  <si>
    <t>TOTAL RECURSOS (PESOS COLOMBIANOS)</t>
  </si>
  <si>
    <t>ACOMPAÑAMIENTO/  EJECUCION</t>
  </si>
  <si>
    <t xml:space="preserve">Legal </t>
  </si>
  <si>
    <t>CUMPLIMIENTO ACUMULADO (%)</t>
  </si>
  <si>
    <t>HORAS APROX.</t>
  </si>
  <si>
    <t>Organizacional / Legal</t>
  </si>
  <si>
    <t>Organizacional</t>
  </si>
  <si>
    <t xml:space="preserve">Organizacional </t>
  </si>
  <si>
    <t>Legal / Mejora continua</t>
  </si>
  <si>
    <t>CENTROS DE TRABAJO</t>
  </si>
  <si>
    <t>Equipo del SG SST</t>
  </si>
  <si>
    <t>POBLACIÓN OBJETO</t>
  </si>
  <si>
    <t>EVIDENCIA OBJETIVA / ENTREGABLE</t>
  </si>
  <si>
    <t>OBSERVACIONES / COMENTARIOS DEL CUMPLIMIENTO</t>
  </si>
  <si>
    <t>Certificado del curso de las 50 Horas virtuales que pueden realizarse por la plataforma del SENA o de la ARL.</t>
  </si>
  <si>
    <t>Planificación / Organizacional / Documentación</t>
  </si>
  <si>
    <t>Aplica a todos los centros de trabajo</t>
  </si>
  <si>
    <t>El seguimiento aplica a todos los centros de trabajo</t>
  </si>
  <si>
    <t>Indicador de cumplimiento del presente plan de trabajo</t>
  </si>
  <si>
    <t>Matríz de identificación de requisitos legales actualizada</t>
  </si>
  <si>
    <t>Certificados de aptitud médiica / Determinación de casos especiales de segurimiento conforme resultados</t>
  </si>
  <si>
    <t>Personal definido en la priorización</t>
  </si>
  <si>
    <t>LLEVAR A CABO LOS EXÁMENES MÉDICOS OCUPACIONALES PERÍODICOS -EMOP- CONFORME EL PROFESIOGRAMA VIGENTE.</t>
  </si>
  <si>
    <t>Todos los centros de trabajo</t>
  </si>
  <si>
    <t>ACOMPAÑAMIENTO  METODOLÓGICO DE LA ARL</t>
  </si>
  <si>
    <t>Gestión de la Seguridad en el Trabajo</t>
  </si>
  <si>
    <t>ACTUALIZAR EL PLAN DE EMERGENCIAS Y CONTINGENCIAS / CONTEMPLAR:  PLAN ESTRATEGICO; OPERATIVO; INFORMÁTICO</t>
  </si>
  <si>
    <t>EQUIPO DE SST CON ACOMPAÑAMIENTO  METODOLÓGICO DE LA ARL</t>
  </si>
  <si>
    <t>Matrices de peligros y riesgos actualizadas con priorización de riesgos</t>
  </si>
  <si>
    <t xml:space="preserve">Todos los centros de trabajo según apliquen </t>
  </si>
  <si>
    <t>Evidencias de la divulgación de control operacional conforme Tareas críticas</t>
  </si>
  <si>
    <t>Evidencia de asistencia a los eventos de formación y entrenamiento del tema / Informes con resultados de las evaluaciones de los cursos</t>
  </si>
  <si>
    <t>Gestión de la Salud en el Trabajo</t>
  </si>
  <si>
    <t>Población superior 40 años</t>
  </si>
  <si>
    <t>Informe estadístico con análisis tendencial accidentalidad</t>
  </si>
  <si>
    <t>Documento PVE Cardiovascular actualizado y con evidencias objetivas de seguimiento y medición</t>
  </si>
  <si>
    <t xml:space="preserve">Informe de evaluación inicial de cumplimiento legal como entrada a la estructura / actualización del Plan de Trabajo Anual -PTA-
</t>
  </si>
  <si>
    <t>Plataforma Moodle</t>
  </si>
  <si>
    <t>1) Registro de asistencia a la actividad
2) Informe de la actividad con resultados de la evaluación de la eficacia.
3) Actas de COPASST que den cuenta de la gestión</t>
  </si>
  <si>
    <t>Actividad Lúdica</t>
  </si>
  <si>
    <t>Químico</t>
  </si>
  <si>
    <t>Adquisiciones y Contratación</t>
  </si>
  <si>
    <t>Artículo 2.2.4.6.27. Adquisiciones. 
Artículo 2.2.4.6.28 Contratación.</t>
  </si>
  <si>
    <t>1) Evidencias de la implementación del Programa "Riesgo Químico"  basado en los lineamientos del Sistema Globalmente Armonizado.</t>
  </si>
  <si>
    <t>Resolución 2346/2007 Artículo 8°. Artículo 15 Artículo. 18. Decreto 1072/2015  - Artículos: 2.2.4.2.2.18, 2.2.4.6.12. numeral 4, 2.2.4.6.13 numerales 1 y 2, 2.2.4.6.16. numeral 7 y parágrafo 1°.</t>
  </si>
  <si>
    <t>SEGURIDAD VIAL</t>
  </si>
  <si>
    <t>Permanente</t>
  </si>
  <si>
    <t>EPS</t>
  </si>
  <si>
    <t>AMBITO / PELIGRO / RIESGO</t>
  </si>
  <si>
    <t>VLR HORA PROFESIONAL  / OTROS RECURSOS</t>
  </si>
  <si>
    <t>1) COMPONENTE LEGAL / ACTIVIDADES PRIORITARIAS</t>
  </si>
  <si>
    <r>
      <rPr>
        <b/>
        <u/>
        <sz val="14"/>
        <rFont val="Arial"/>
        <family val="2"/>
      </rPr>
      <t xml:space="preserve">ANÁLISIS DE RESULTADOS: </t>
    </r>
    <r>
      <rPr>
        <sz val="14"/>
        <rFont val="Arial"/>
        <family val="2"/>
      </rPr>
      <t xml:space="preserve"> </t>
    </r>
  </si>
  <si>
    <t>Res. 2346/07</t>
  </si>
  <si>
    <t>Res. 1409/12</t>
  </si>
  <si>
    <t>No aplica</t>
  </si>
  <si>
    <t>APLICAR LA ENCUESTA DE DIAGNÓSTICO DE CONDICIONES DE SALUD Y TRABAJO / DETERMINAR PERFIL SOCIODEMOGRÁFICO) / ELABORAR INFORME.</t>
  </si>
  <si>
    <t>Informe consolidado Condiciones de Trabajo y Salud / Perfil Sociodemográfico</t>
  </si>
  <si>
    <t xml:space="preserve">CENTRO MÉDICO CON LICENCIA SST VIGENTE </t>
  </si>
  <si>
    <t>Artículo 2.2.4.6.8. Obligaciones de los empleadores.</t>
  </si>
  <si>
    <t>ASESORÍA METODOLÓGICA ARL</t>
  </si>
  <si>
    <t>Certificados de aptitud médiica</t>
  </si>
  <si>
    <t>ASESOR MÉDICO SST / APOYO METODOLÓGICO ARL/
EQUIPO DE TRABAJO SST</t>
  </si>
  <si>
    <t>Toda la población</t>
  </si>
  <si>
    <t>Registro asistencia</t>
  </si>
  <si>
    <t>Población masculina mayor de 40 años</t>
  </si>
  <si>
    <t>Población femenina</t>
  </si>
  <si>
    <t>Campañas educativas divulgadas en diferentes medios de comunicación disponibles (Carteleras; Televisores entre otros)</t>
  </si>
  <si>
    <t>Dirigido a todo el personal</t>
  </si>
  <si>
    <t>SENSIBILIZACIÓN AUTOCUIDADO, USO Y MANEJO DE LOS EPP</t>
  </si>
  <si>
    <t>Registro de asistencia</t>
  </si>
  <si>
    <t>PERMANENTE / A DEMANDA</t>
  </si>
  <si>
    <t>ASESOR MÉDICO SST / APOYO ARL</t>
  </si>
  <si>
    <t>Todo el personal</t>
  </si>
  <si>
    <t>Memorias de la campaña divulgada</t>
  </si>
  <si>
    <t>SEGUIMIENTO A CASOS ESPECIALES</t>
  </si>
  <si>
    <t>Personal definido en la priorización conforme exposición al peligro / riesgo</t>
  </si>
  <si>
    <t>Casos especiales identificados</t>
  </si>
  <si>
    <t>Informe casos especiales</t>
  </si>
  <si>
    <t>TALLER NUTRICIÓN Y DIETETICA</t>
  </si>
  <si>
    <t>ASESOR MÉDICO / APOYO ARL / EQUIPO SST / ACOMPAÑAMIENTO COPASST</t>
  </si>
  <si>
    <t>Informe individual de resultados</t>
  </si>
  <si>
    <t>Guía de Atención Integral de SST para Desórdenes Músculo Esquelético (DME) de Miembros Superiores</t>
  </si>
  <si>
    <t>Informe / Tabulación encuestas</t>
  </si>
  <si>
    <t>Evidencias objetivas que den cuenta de la implmeentación de las acciones del PVE en funcionarios de Conducción (Informe).</t>
  </si>
  <si>
    <t>Informe individual de seguimiento</t>
  </si>
  <si>
    <t>Casos especiales riesgo biomecánico</t>
  </si>
  <si>
    <t>FORMACIÓN Y ENTRENAMIENTO AL COMITÉ DE CONVIVENCIA LABORAL / RIESGO PSICOSOCIAL</t>
  </si>
  <si>
    <t>CONFORME PLAN DE FORMACIÓN Y ENTRENAMIENTO AÑO EN CURSO</t>
  </si>
  <si>
    <t>EQUIPO DE TRABAJO SST (Delegada a Riesgo Psicosocial)</t>
  </si>
  <si>
    <t xml:space="preserve">EQUIPO DE TRABAJO SST (Delegada a Riesgo Psicosocial) </t>
  </si>
  <si>
    <t xml:space="preserve">APOYO METODOLÓGICO ARL / Profesional en Psicólogía /  COMITÉ DE CONVIVENCIA LABORAL -CCL- </t>
  </si>
  <si>
    <t>Personal priorizado como casos especiales</t>
  </si>
  <si>
    <t xml:space="preserve">Informe individual </t>
  </si>
  <si>
    <t>Registro de asistencia / Memorias de la campaña educativa</t>
  </si>
  <si>
    <t>Comité de Convivencia Laboral -CCL-</t>
  </si>
  <si>
    <t>Deportistas por disciplina deportiva</t>
  </si>
  <si>
    <t>PERMANENTE / PREVIO A EVENTO DEPORTIVO</t>
  </si>
  <si>
    <t>Informe / Formato con hallazgos</t>
  </si>
  <si>
    <t>SEGUIMIENTO MANTENIMIENTO DE VEHICULOS PREVENTIVO Y CORRECTIVO.</t>
  </si>
  <si>
    <t>Ley 769 de 2002</t>
  </si>
  <si>
    <t xml:space="preserve">CAPACITACION USO Y MANEJO DE LOS EPP </t>
  </si>
  <si>
    <t>ATENCIÓN CASOS ESPECIALES DE RIESGO BIOMECANICO</t>
  </si>
  <si>
    <t>SEGUIMIENTO Y EVALUACIÓNAL USO DE ELEMENTOS DE PROTECCIÓN PERSONAL -EPP-..</t>
  </si>
  <si>
    <t>Acta de entrega de EPP</t>
  </si>
  <si>
    <t>SOCIALIZACIÓN DEL PLAN DE EMERGENCIAS A TODOS LOS FUNCIONARIOS Y CONTRATISTAS</t>
  </si>
  <si>
    <t>SOCIALIZACIÓN PROCEDIMIENTOS OPERATIVOS NORMALIZADOS -PONS-</t>
  </si>
  <si>
    <t>Gestión de la Seguridad en el Trabajo 
 Plan de Emergencias</t>
  </si>
  <si>
    <t>Gestión de la Seguridad en el Trabajo 
Plan de Emergencias</t>
  </si>
  <si>
    <t>Artículo 2.2.4.6.25. Prevención, preparación y respuesta ante emergencias.</t>
  </si>
  <si>
    <t>Documento planes de emergencias actualizado</t>
  </si>
  <si>
    <t>Brigada de emergencias</t>
  </si>
  <si>
    <t xml:space="preserve">Todo el Personal </t>
  </si>
  <si>
    <t>Todo el Personal</t>
  </si>
  <si>
    <t>Reporte de planificación simulacro</t>
  </si>
  <si>
    <t>Informe de desempeño del simulacro</t>
  </si>
  <si>
    <t>PARTICIPACIÓN EN LAS RUTAS DE INSPECCIÓN PARA IDENTIFICAR CONDICIONES INSEGURAS QUE PUEDAN CONLLEVAR EMERGENCIAS.</t>
  </si>
  <si>
    <t>CONFORME PROGRAMA DE INSPECCIONES / POR LO MENOS UNA (1) INSPECCIÓN TRIMESTRAL</t>
  </si>
  <si>
    <t>Informe de inspección consolidados</t>
  </si>
  <si>
    <t>Personal seleccioado conforme exposición al riesgo</t>
  </si>
  <si>
    <t>Protocolo Trabajo en Alturas</t>
  </si>
  <si>
    <t>Certificados de aptitud médica / Resultados de Laboratorio</t>
  </si>
  <si>
    <t>Registros de implementación</t>
  </si>
  <si>
    <t>Articulo 2.2.4.6.34. Mejora continua</t>
  </si>
  <si>
    <r>
      <t xml:space="preserve">Decreto 1072/2015 Artículos: 2.2.4.6.5., 2.2.4.6.6., 2.2.4.6.7., 2.2.4.6.8. Numeral 1
</t>
    </r>
    <r>
      <rPr>
        <b/>
        <sz val="9"/>
        <rFont val="Arial"/>
        <family val="2"/>
      </rPr>
      <t xml:space="preserve">
E2.1 Estándar</t>
    </r>
    <r>
      <rPr>
        <sz val="9"/>
        <rFont val="Arial"/>
        <family val="2"/>
      </rPr>
      <t>: Política de Seguridad y Salud en el Trabajo</t>
    </r>
  </si>
  <si>
    <r>
      <rPr>
        <b/>
        <sz val="9"/>
        <rFont val="Arial"/>
        <family val="2"/>
      </rPr>
      <t xml:space="preserve">Artículo 2.2.4.6.8. </t>
    </r>
    <r>
      <rPr>
        <sz val="9"/>
        <rFont val="Arial"/>
        <family val="2"/>
      </rPr>
      <t>Obligaciones de los empleadores.</t>
    </r>
  </si>
  <si>
    <r>
      <rPr>
        <b/>
        <sz val="9"/>
        <rFont val="Arial"/>
        <family val="2"/>
      </rPr>
      <t xml:space="preserve">Artículo 2.2.4.6.12. </t>
    </r>
    <r>
      <rPr>
        <sz val="9"/>
        <rFont val="Arial"/>
        <family val="2"/>
      </rPr>
      <t>Documentación.</t>
    </r>
  </si>
  <si>
    <t>Artículo 2.2.4.6.12. Documentación. / Literal 4</t>
  </si>
  <si>
    <t>ACTUALIZAR BASE DE DATOS ENFERMEDAD LABORAL -EL- AUSENTISMO POR ACCIDENTALIDAD LABORAL,   Y ENFERMEDAD COMÚN.</t>
  </si>
  <si>
    <t>Artículo 2.2.4.6.21. Indicadores que evalúan el proceso del sistema de gestión de la seguridad y salud en el trabajo 
(Literal 9 y 10)</t>
  </si>
  <si>
    <t>Artículo 2.2.4.6.8. Obligaciones de los empleadores.
Res. 2346/07</t>
  </si>
  <si>
    <t xml:space="preserve">Artículo 2.2.4.6.8. Obligaciones de los empleadores.
</t>
  </si>
  <si>
    <t xml:space="preserve">Artículo 2.2.4.6.8. Obligaciones de los empleadores.
</t>
  </si>
  <si>
    <t>PERMANENTE CONFORME IDENTIFICACIÓN DE CASOS ESPECIALES</t>
  </si>
  <si>
    <t xml:space="preserve">ACTUALIZAR LAS MATRICES DE IDENTIFICACIÓN DE PELIGROS, EVALUACIÓN  Y CONTROL DE RIESGOS .
</t>
  </si>
  <si>
    <t xml:space="preserve">REALIZAR LA CAPACITACIÓN PREVENCIÓN DE ACCIDENTES POR TRABAJO EN ALTURAS </t>
  </si>
  <si>
    <t>Ver  "  MATRIZ DE IDENTIFICACIÓN, PLANIFICACIÓN Y EVALUACIÓN DE REQUISITOS LEGALES Y DE OTRA ÍNDOLE EN SEGURIDAD Y SALUD EN EL TRABAJO -SST-"</t>
  </si>
  <si>
    <t xml:space="preserve">CAMPAÑA EDUCATIVA: PREVENCIÓN ENFERMEDADES INFECTOCONTAGIOSAS </t>
  </si>
  <si>
    <t>ATENCION A PERSONAS CON RESULTADOS DE HIPERGLICEMIA, DISLIPIDEMIA, OBESIDAD</t>
  </si>
  <si>
    <t>INSPECCIONES ESCENARIOS DEPORTIVOS: REALIZAR INSPECCIONES A LOS ESCENARIOS DEPORTIVOS EN EL QUE SE REALIZAN LAS PRACTICAS O SOLICITAR CERTIFICACIÓN QUE AVALE LOS ESCENARIOS CUANDO SEAN FUERA DE LA CIUDAD ATRAVES DE LAS ENTIDADES ENCARGADAS DEL SERVICIO (APLICACIÓN FORMATO)</t>
  </si>
  <si>
    <t xml:space="preserve">PROFESIONAL ESPECIALIZADO SST 
</t>
  </si>
  <si>
    <t>Personal delegado con responbilidades dentro del SGSST y los referidos en el Art. 2 de la Res. 4927 de 2016</t>
  </si>
  <si>
    <t>CONFORME EL ART. 2 DE LA RES. 4927 DEL 23 NOV. 2016   "PARTICIPANTES " EN ESPECIAL ESTÁN REFERIDOS:  1) Los responsables de la ejecución de SG SST; 2) Los trabjadores dependientes e independientes (incluidos contratitas y subcontratistas de prestación de servicios); COPASST; Comité de Convivencia Laboral ; Brigada de Emergencias.</t>
  </si>
  <si>
    <t xml:space="preserve">PROFESIONAL ESPECIALIZADO SST </t>
  </si>
  <si>
    <t>PROFESIONAL ESPECIALIZADO SST 
COPASST</t>
  </si>
  <si>
    <t>1) Evidencias de la implementación del Manual de Adquisiciones y Contratación con criterios de SST</t>
  </si>
  <si>
    <t>Decreto 1496 de 2018</t>
  </si>
  <si>
    <t>2)  PLANIFICACIÓN DEL SISTEMA DE GESTIÓN DE SST.  (Articulo 2.2.4.6.17.) / ADMINISTRADOR DEL SGSST</t>
  </si>
  <si>
    <t>PROFESIONAL ESPECIALIZADO SST 
RESPONSABLES DE LA IMPLEMENTACIÓN SG SST EN CADA ÁREA OPERATIVA
ÁREA JURÍDICA
ÁREA COMPRAS Y SUMINISTROS
APOYO METODOLÓGICO ARL</t>
  </si>
  <si>
    <t>PROFESIONAL ESPECIALIZADO SST 
RESPONSABLES DE LA IMPLEMENTACIÓN SG SST EN CADA CENTRO DE TRABAJO
APOYO METODOLÓGICO ARL</t>
  </si>
  <si>
    <t>PROFESIONAL ESPECIALIZADO SST   / COPASST</t>
  </si>
  <si>
    <t xml:space="preserve">Artículo 2.2.4.6.8. Obligaciones de los empleadores. / Numeral 3
</t>
  </si>
  <si>
    <t>PROFESIONAL ESPECIALIZADO SST  / COPASST / LIDERES DE PROCESO</t>
  </si>
  <si>
    <t>Todo el personal que tiene funciones y responsabilidades delegadas para el SGSST / Incluye grupos focales de apoyo:  COPASST; Brigada de Emergencias; / Comité de Convivencia Laboral / Equipo de SST / Áreas Operativas</t>
  </si>
  <si>
    <t>Informe Revisión por la Dirección con conclusiones / Que incluya los 21 puntos definidos en el Art Artículo 2.2.4.6.31. / Dec. 1072 de 2015</t>
  </si>
  <si>
    <t xml:space="preserve">Informe Rendición de Cuentas </t>
  </si>
  <si>
    <t>PROFESIONAL ESPECIALIZADO SGSST  / ACOMPAÑAMIENTO ARL</t>
  </si>
  <si>
    <t>CONSOLIDAR Y HACER SEGUIMIENTO A LA IMPLEMENTACIÓN DE LAS ACCIONES PREVENTIVAS, CORRECTIVAS Y DE MEJORA RESULTANTES DEL DESEMPEÑO DEL SGSST.</t>
  </si>
  <si>
    <t xml:space="preserve">3) ACTIVIDADES ESPECÍFICAS POR PROGRAMAS DE GESTIÓN DE LA SALUD (PROMOCIÓN DE LA SALUD) </t>
  </si>
  <si>
    <t>PROFESIONAL ESPECIALIZADO SGSST 
ÁREA GESTIÓN HUMANA</t>
  </si>
  <si>
    <t>Permanente / A demanda /  Remisión por retiro del Funcionario</t>
  </si>
  <si>
    <t>PERMANENTE / A DEMANDA, CONFORME REITRO DEL PERSONAL</t>
  </si>
  <si>
    <t>REMISIONAR LOS EXÁMENES MÉDICOS OCUPACIONALES DE RETIRO -EMOR- CONFORME EL PROFESIOGRAMA VIGENTE.</t>
  </si>
  <si>
    <t xml:space="preserve">
Res. 1409/12</t>
  </si>
  <si>
    <t>Funcionarios que realizan y/o vigilan las actividades de trabajo en alturas.</t>
  </si>
  <si>
    <t>Gestión de la salud
Gestión de la Seguridad</t>
  </si>
  <si>
    <t xml:space="preserve">APOYO METODOLÓGICO ARL / </t>
  </si>
  <si>
    <t xml:space="preserve">PROFESIONAL ESPECIALIZADO SGSST </t>
  </si>
  <si>
    <t>PERSONAL QUE DEBE UTILIZAR EPP CONFORME MATRÍZ DE EPP</t>
  </si>
  <si>
    <t>Registro de asistencia
Matríz de EPP</t>
  </si>
  <si>
    <t>Mínimo el 70% de la población trabajadora general</t>
  </si>
  <si>
    <t>TENER EN CUENTA LA CARACTERIZACIÓN DE SUS CONDICIONES DE SALUD, LA EVALUACIÓN Y ANÁLISIS DE LAS ESTADÍSTICAS SOBRE LA SALUD DE LOS FUNCIONARIOS Y CONTRATISTAS,  TANTO DE ORIGEN LABORAL COMO COMÚN, Y LOS RESULTADOS DE LAS EVALUACIONES MÉDICAS OCUPACIONALES</t>
  </si>
  <si>
    <t>PROFESIONAL ESPECIALIZADO SST / ASESOR MÉDICO SST / APOYO METODOLÓGICO ARL</t>
  </si>
  <si>
    <t>PROFESIONAL ESPECIALIZADO SST / EQUIPO DE TRABAJO SST</t>
  </si>
  <si>
    <t>PROFESIONAL ESPECIALIZADO SST  / EQUIPO DE TRABAJO SST</t>
  </si>
  <si>
    <t>PROFESIONAL ESPECIALIZADO SST</t>
  </si>
  <si>
    <t>Funcionarios diagnosticados con Enfermedad Laboral -EL-</t>
  </si>
  <si>
    <t xml:space="preserve">SEGUIMIENTO TOMA PESO Y TENSIÓN ARTERIAL </t>
  </si>
  <si>
    <t>3.1) Actividades de Promoción de la Salud</t>
  </si>
  <si>
    <t>SENSIBILIZACIÓN PARA LA TOMA DE CONSCIENCIA PREVENCIÓN CÁNCER DE SENO  Y CÉRVIX</t>
  </si>
  <si>
    <t>SENSIBILIZACIÓN AUTOCUIDADO (Procurar el cuidado integral de la salud).</t>
  </si>
  <si>
    <t>3.2) Programa Deportistas</t>
  </si>
  <si>
    <t>PROFESIONAL ESPECIALZIADO SST
EQUIPO SST
COPASST</t>
  </si>
  <si>
    <t xml:space="preserve">5. GESTIÓN DE LA SEGURIDAD EN EL TRABAJO -ST-                                                          </t>
  </si>
  <si>
    <t>5.1. Elementos de Protección Personal -EPP-</t>
  </si>
  <si>
    <t>PROFESIONAL ESPECIALIZADO SST / Seguimiento COPASST</t>
  </si>
  <si>
    <t xml:space="preserve">5.2. Preparación y Respuesta Ante Emergencias -Plan de Emergencias- </t>
  </si>
  <si>
    <t>PROFESIONAL ESPECIALIZADO SST / ASESORÍA METODOLÓGICA DE LA ARL
BRIGADA DE EMERGENCIAS</t>
  </si>
  <si>
    <t>PROFESIONAL ESPECIALIZADO SST/ ASESORÍA METODOLÓGICA DE LA ARL
BRIGADA DE EMERGENCIAS</t>
  </si>
  <si>
    <t>5.4. Trabajo en Alturas</t>
  </si>
  <si>
    <t>5.3. Identificación de Peligros, Evaluación y Valoración de Riesgos -IPEVR-</t>
  </si>
  <si>
    <t>DIVULGAR LOS PROCEDIMIENTOS / ESTÁNDARES TRABAJO SEGURO: Oden y aseo; Herramientas; Eléctrico; Mantenimiento /  Seguimiento a través de Inspecciones planeadas</t>
  </si>
  <si>
    <t>PROFESIONAL ESPECIALIZADO EN SST
EQUIPO SST
ACOMPAÑAMIENTO  METODOLÓGICO DE LA ARL</t>
  </si>
  <si>
    <t>Oficina principal</t>
  </si>
  <si>
    <t>PROFESIONAL ESPECIALIZADO SST
EQUIPO SST
ACOMPAÑAMIENTO  METODOLÓGICO DE LA ARL</t>
  </si>
  <si>
    <t>PROFESIONAL ESPECIALIZADO SST
EQUIPO SST</t>
  </si>
  <si>
    <t xml:space="preserve">6) SEGURIDAD VIAL </t>
  </si>
  <si>
    <t>EQUIPO SST / COPASST / APOYO METODOLÓGICO DE LA ARL / COMITÉ DE SEGURIDAD VIAL</t>
  </si>
  <si>
    <t>ACOMPAÑAMIENTO  METODOLÓGICO DE LA ARL / EQUIPO DE TRABAJO SST</t>
  </si>
  <si>
    <t xml:space="preserve">Todos los centros de trabajo </t>
  </si>
  <si>
    <t>Seguimiento al Desempeño
Mejora Continua</t>
  </si>
  <si>
    <t>4) PREVENCIÓN DE DESÓRDENES MÚSCULO ESQUELÉTICOS / BIOMECÁNICO</t>
  </si>
  <si>
    <r>
      <rPr>
        <b/>
        <u/>
        <sz val="8"/>
        <rFont val="Arial"/>
        <family val="2"/>
      </rPr>
      <t>NOTA:</t>
    </r>
    <r>
      <rPr>
        <sz val="8"/>
        <rFont val="Arial"/>
        <family val="2"/>
      </rPr>
      <t xml:space="preserve">  DOCUMENTAR LAS ACCIONES PREVENTIVAS, CORRECTIVAS Y DE MEJORA CONFORME LOS RESULTADOS DE LA IDENTIFICACIÓN DE PELIGROS Y RIESGOS.</t>
    </r>
  </si>
  <si>
    <t>REQUISITO LEGAL Y/O NORMATIVO (Dec. 1072 de 2015/ Res. 0312 de 2019)</t>
  </si>
  <si>
    <t xml:space="preserve">PROFESIONAL ESPECIALIZADO SST 
 ASESORÍA METODOLÓGICA ARL 
</t>
  </si>
  <si>
    <t>PROFESIONAL ESPECIALIZADO SST 
COPASST
CCL
BRIGADA DE EMERGENCIAS.</t>
  </si>
  <si>
    <t xml:space="preserve">Equipo del SGSST y Responsable de la implementación del SG SST </t>
  </si>
  <si>
    <t>Toda la Secretaria</t>
  </si>
  <si>
    <r>
      <rPr>
        <b/>
        <sz val="9"/>
        <rFont val="Arial"/>
        <family val="2"/>
      </rPr>
      <t xml:space="preserve">Artículo 2.2.4.6.8. </t>
    </r>
    <r>
      <rPr>
        <sz val="9"/>
        <rFont val="Arial"/>
        <family val="2"/>
      </rPr>
      <t xml:space="preserve">Obligaciones de los empleadores. / Numeral 3
</t>
    </r>
    <r>
      <rPr>
        <b/>
        <sz val="9"/>
        <rFont val="Arial"/>
        <family val="2"/>
      </rPr>
      <t xml:space="preserve">
Artículo 2.2.4.6.31. </t>
    </r>
    <r>
      <rPr>
        <sz val="9"/>
        <rFont val="Arial"/>
        <family val="2"/>
      </rPr>
      <t xml:space="preserve">Revisión por la Alta Dirección.
</t>
    </r>
  </si>
  <si>
    <t>Progesional Delegado  por la Secretaria para la actualización documental</t>
  </si>
  <si>
    <t>Permanente / A demanda /  Remisión por ingreso del Funcionario / Servidor público</t>
  </si>
  <si>
    <t>Funcionarios que se retiran de la Secretaria</t>
  </si>
  <si>
    <t>Todo la Secretaria</t>
  </si>
  <si>
    <t xml:space="preserve">SENSIBILIZACION DE LOS CUIDADOS AL ÓRGANO DE LA VISIÓN A POBLACIONES EN RIESGO Y DIVULGACIÓN MATERIAL DIDACTICO PARA PREVENCIÓN RIESGO VISUAL </t>
  </si>
  <si>
    <t>PROFESIONAL ESPECIALIZADO SST
EQUIPO SST</t>
  </si>
  <si>
    <t xml:space="preserve">Todos los centros de trabajo
</t>
  </si>
  <si>
    <t>Programa actualizado</t>
  </si>
  <si>
    <t>Toda la Sectetaria</t>
  </si>
  <si>
    <t xml:space="preserve">Matríz  legal general </t>
  </si>
  <si>
    <r>
      <rPr>
        <b/>
        <sz val="9"/>
        <rFont val="Arial"/>
        <family val="2"/>
      </rPr>
      <t xml:space="preserve">Artículo 2.2.4.6.23. </t>
    </r>
    <r>
      <rPr>
        <sz val="9"/>
        <rFont val="Arial"/>
        <family val="2"/>
      </rPr>
      <t>Gestión de los peligros y riesgos.</t>
    </r>
  </si>
  <si>
    <r>
      <rPr>
        <b/>
        <sz val="18"/>
        <rFont val="Times New Roman"/>
        <family val="1"/>
      </rPr>
      <t>Secretaría Distrital de Desarrollo Económico
Dirección de Gestión Corporativa 
Subdirección Administrativa y Financiera</t>
    </r>
    <r>
      <rPr>
        <b/>
        <sz val="14"/>
        <rFont val="Arial"/>
        <family val="2"/>
      </rPr>
      <t xml:space="preserve">
</t>
    </r>
    <r>
      <rPr>
        <b/>
        <sz val="24"/>
        <rFont val="Times New Roman"/>
        <family val="1"/>
      </rPr>
      <t xml:space="preserve">PLAN DE TRABAJO ANUAL -SG SST-  
SEGURIDAD Y SALUD EN EL TRABAJO
</t>
    </r>
    <r>
      <rPr>
        <b/>
        <sz val="14"/>
        <rFont val="Arial"/>
        <family val="2"/>
      </rPr>
      <t xml:space="preserve">
</t>
    </r>
  </si>
  <si>
    <t>Código:</t>
  </si>
  <si>
    <t>Versión:</t>
  </si>
  <si>
    <t>Fecha:</t>
  </si>
  <si>
    <t># ACTIVIDAD</t>
  </si>
  <si>
    <t>ACTUALIZAR  Y APROBAR EL PLAN DE TRABAJO ANUAL.-PTA-. Y SOCIALIZARLO AL COPASST.</t>
  </si>
  <si>
    <t>ACTUALIZAR EL DOCUMENTO  " PLAN DE TRABAJO ANUAL" EN CONCORDANCIA CON LA  POLÍTICA DE SST, LOS  OBJETIVOS DEL SG SST Y LOS RESULTADOS OBTENIDOS EL AÑO ANTERIOR.</t>
  </si>
  <si>
    <t>ACREDITAR EL CURSO DE LAS CINCUENTA (50) HORAS VIRTUALES DEL SENA O DE LA ARL PARA PERSONAL QUE ESTÁ REFERENTE A:
1) Responsable de la ejecución de SG SST; 
2) Los trabjadores dependientes e independientes (incluidos contratitas y subcontratistas de prestación de servicios); 
3) COPASST; 
4) Comité de Convivencia Laboral ; 
5)Brigada de Emergencias.</t>
  </si>
  <si>
    <t>3 y 4</t>
  </si>
  <si>
    <t>Inducción al Ingreso de personal nuevo 
Reinducción anual</t>
  </si>
  <si>
    <t>PERMANENTE TODO EL AÑO CONFORME INGRESO DE PERSONAL NUEVO / REINDUCCIÓN POR LO MENOS UNA (1) VEZ AL AÑO AL PERSONAL ANTIGUO. / SE COMPLEMENTA CON PROGRAMA DE FORMACIÓN ESPECÍFICO</t>
  </si>
  <si>
    <t xml:space="preserve">PROFESIONAL ESPECIALIZADO SST 
EQUIPO SST
 COPASST
</t>
  </si>
  <si>
    <t>UTILIZAR PIEZAS DE COMUNICACIÓN (Afiches; Comunicados; Televisor; Boletines etc)</t>
  </si>
  <si>
    <t xml:space="preserve">ACTUALIZAR LOS CRITERIOS DE SST A EXIGIR A  PROVEEDORES Y CONTRATISTAS CATALOGADOS COMO CRITICOS POR SU NIVEL DE RIESGO. 
</t>
  </si>
  <si>
    <t>PROFESIONAL ESPECIALIZADO SST 
EQUIPO SST
 COPASST
APOYO METODOLÓGICO ARL</t>
  </si>
  <si>
    <t>PROFESIONAL ESPECIALIZADO SGSST  / ACOMPAÑAMIENTO ARL
DELEGADO DEL COPASST. DEL CCL Y BRIGADA DE EMERGENCIAS</t>
  </si>
  <si>
    <t>En Diciembre reunión de balance y cierre de actividades</t>
  </si>
  <si>
    <t>ADELANTAR LA REVISIÓN POR LA DIRECCIÓN PARA EL SG SST CONFORME RESULTADOS AÑO 2020.</t>
  </si>
  <si>
    <t>REALIZAR REUNIÓN RENDICIÓN DE CUENTAS DEL DESEMPEÑO DEL SGSST A LA ALTA DIRECCIÓN CONFORME RESULTADOS 2020.</t>
  </si>
  <si>
    <t>A DEMANDA CONFORME INGRESOS DE NUEVOS FUNCIONARIOS</t>
  </si>
  <si>
    <t>Personal Mantenimiento, Bodega</t>
  </si>
  <si>
    <t>Personal expuesto a trabajo en alturas (Áreas Operativas; Mantenimento)</t>
  </si>
  <si>
    <t xml:space="preserve">Artículo 2.2.4.6.8. Obligaciones de los empleadores.
Ley 1221 de 2008
Decreto reglamentario 0884 de 2012
</t>
  </si>
  <si>
    <t>Toda la Secretaria
Deportistas que representan a la Secretaria</t>
  </si>
  <si>
    <t>1 y 4</t>
  </si>
  <si>
    <t>Deportistas que representan a la Secretaria</t>
  </si>
  <si>
    <t>IMPLEMENTACIÓN DE LAS ACCIONES PLANTEADAS EN EL  PVE -DME A LOS FUNCIONARIOS QUE DESEMPEÑEN ACTIVIDADES DE CONDUCCIÓN.</t>
  </si>
  <si>
    <t xml:space="preserve">Funcionarios que realizan actividades de conducción
</t>
  </si>
  <si>
    <t xml:space="preserve">Personal que viaja en Comisión de trabajo
</t>
  </si>
  <si>
    <t xml:space="preserve">ENTREGA DE ELEMENTOS DE PROTECCIÓN PERSONAL  -EPP- </t>
  </si>
  <si>
    <t>ESTABLECER PROCEDIMIENTOS PARA USO DE HERRAMIENTAS MANUALES Y ELÉCTRICAS UTILIZADAS POR MANTENIMENTO.</t>
  </si>
  <si>
    <t>Todos los centros de trabajo según apliquen las actividades de alto riesgo
Área de Mantenimiento</t>
  </si>
  <si>
    <t>Personal seleccioado conforme exposición al riesgo
Área de Mantenimiento</t>
  </si>
  <si>
    <t>CAPACITACIÓN A FUNCIONARIOS SOBRE POLITICAS REGULADORAS Y CÓDIGO NACIONAL DE TRÁNSITO     -CNT-.</t>
  </si>
  <si>
    <t>1 y 3</t>
  </si>
  <si>
    <t>CAPACITACIÓN CONDUCTORES: TÉCNICAS DE CONDUCCIÓN PREVENTIVA Y DEFENSIVA.</t>
  </si>
  <si>
    <t xml:space="preserve">Conductores
</t>
  </si>
  <si>
    <t xml:space="preserve">Conductores Biciusuarios y motociclistas
</t>
  </si>
  <si>
    <t>Plan Estratégico Seguridad Vial      -PESV-</t>
  </si>
  <si>
    <t>REALIZAR INTERVENCIONES RIESGO PSICOSOCIAL A CASOS ESPECIALES</t>
  </si>
  <si>
    <t>REALIZAR LA AUDITORIA DE CUMPLIMIENTO  LEGAL AÑO EN CURSO.</t>
  </si>
  <si>
    <t>Artículo 2.2.4.6.29. Auditoría de cumplimiento del sistema de gestión de la seguridad y salud en el trabajo. SG-SST.</t>
  </si>
  <si>
    <t>Auditor líder</t>
  </si>
  <si>
    <t>PROFESIONAL ESPECIALIZADO SGSST  
COPASST
 ACOMPAÑAMIENTO ARL</t>
  </si>
  <si>
    <t>Informe de auditoria
Plan de mejoramiento</t>
  </si>
  <si>
    <t>Personal y/o áreas expuestos al riesgo identificado</t>
  </si>
  <si>
    <t>Informe de resultados</t>
  </si>
  <si>
    <t>LILIANA MUÑOZ CORREDOR</t>
  </si>
  <si>
    <t>Dirección de Gestión Corporativa</t>
  </si>
  <si>
    <t>Responsable Operativo del SGSST</t>
  </si>
  <si>
    <r>
      <rPr>
        <b/>
        <sz val="9"/>
        <rFont val="Arial"/>
        <family val="2"/>
      </rPr>
      <t xml:space="preserve">Articulo 2.2.4.6.16.   </t>
    </r>
    <r>
      <rPr>
        <sz val="9"/>
        <rFont val="Arial"/>
        <family val="2"/>
      </rPr>
      <t>Evaluación  inicial  del  sistema  de gestión  de  la  seguridad  y  salud en el trabajo SG-SST.
E2.3 Estándar: Evaluación inicial del Sistema de Gestión – Seguridad y Salud en el Trabajo (1%)
Art. 28 Parágrafo 1 de la Res. 0312 /19.</t>
    </r>
  </si>
  <si>
    <r>
      <rPr>
        <b/>
        <sz val="9"/>
        <rFont val="Arial"/>
        <family val="2"/>
      </rPr>
      <t xml:space="preserve">Articulo 2.2.4.6.17. </t>
    </r>
    <r>
      <rPr>
        <sz val="9"/>
        <rFont val="Arial"/>
        <family val="2"/>
      </rPr>
      <t xml:space="preserve">Planificación del sistema de gestión de la seguridad y salud en el trabajo SG-SST. </t>
    </r>
  </si>
  <si>
    <r>
      <rPr>
        <b/>
        <sz val="9"/>
        <rFont val="Arial"/>
        <family val="2"/>
      </rPr>
      <t xml:space="preserve">Articulo  2.2.4.6.35 </t>
    </r>
    <r>
      <rPr>
        <sz val="9"/>
        <rFont val="Arial"/>
        <family val="2"/>
      </rPr>
      <t xml:space="preserve">Capacitación Obligatoria   /  </t>
    </r>
    <r>
      <rPr>
        <b/>
        <sz val="9"/>
        <rFont val="Arial"/>
        <family val="2"/>
      </rPr>
      <t>Resolución 4927 de 2016</t>
    </r>
  </si>
  <si>
    <r>
      <t xml:space="preserve">Decreto 1072/2015 Artículos: 2.2.4.6.8. numeral 8, 2.2.4.6.11. parágrafo 2, 2.2.4.6.12. numeral 6, 2.2.4.6.13. numeral 4,2.2.4.6.28. numeral 4. 2.2.4.2.4.2. Resolución 2400/1979 Artículo 2°. literal g).
</t>
    </r>
    <r>
      <rPr>
        <b/>
        <sz val="9"/>
        <rFont val="Arial"/>
        <family val="2"/>
      </rPr>
      <t xml:space="preserve">E1.2 Estándar: </t>
    </r>
    <r>
      <rPr>
        <sz val="9"/>
        <rFont val="Arial"/>
        <family val="2"/>
      </rPr>
      <t>Capacitación en el Sistema de Gestión de Seguridad y Salud en el Trabajo</t>
    </r>
  </si>
  <si>
    <r>
      <t xml:space="preserve">1) Seguimiento a través de informe que dé cuenta de No. Funcionarios con Inducción / Reinducción al SGSST y No. Servidores que faltan / % Cobertura
2) Plan de mejoramiento frente a Funcionarios que faltan por inducción / reinducción.
3) Soportes resultados evaluación
</t>
    </r>
    <r>
      <rPr>
        <i/>
        <sz val="9"/>
        <rFont val="Arial"/>
        <family val="2"/>
      </rPr>
      <t xml:space="preserve">
</t>
    </r>
    <r>
      <rPr>
        <b/>
        <i/>
        <sz val="9"/>
        <rFont val="Arial"/>
        <family val="2"/>
      </rPr>
      <t>NOTA:</t>
    </r>
    <r>
      <rPr>
        <i/>
        <sz val="9"/>
        <rFont val="Arial"/>
        <family val="2"/>
      </rPr>
      <t xml:space="preserve">  Se propone inducción / reinducción virtual (Video)
</t>
    </r>
  </si>
  <si>
    <r>
      <rPr>
        <b/>
        <sz val="8"/>
        <rFont val="Arial"/>
        <family val="2"/>
      </rPr>
      <t xml:space="preserve">Artículo 2.2.4.6.23. </t>
    </r>
    <r>
      <rPr>
        <sz val="8"/>
        <rFont val="Arial"/>
        <family val="2"/>
      </rPr>
      <t>Gestión de los peligros y riesgos.
Res. 2646 de 2008</t>
    </r>
  </si>
  <si>
    <r>
      <rPr>
        <b/>
        <sz val="8"/>
        <rFont val="Arial"/>
        <family val="2"/>
      </rPr>
      <t xml:space="preserve">Artículo 2.2.4.6.23. </t>
    </r>
    <r>
      <rPr>
        <sz val="8"/>
        <rFont val="Arial"/>
        <family val="2"/>
      </rPr>
      <t>Gestión de los peligros y riesgos.
Ley 1010 de 2006
Res. 2646 de 2008
Res. 652 de 2012
Res. 1356 de 2012</t>
    </r>
  </si>
  <si>
    <t>CICLO PHVA</t>
  </si>
  <si>
    <t>LUZ MARY PERALTA RODRIGUEZ</t>
  </si>
  <si>
    <t>Subdirectora Administrativa y Financiera</t>
  </si>
  <si>
    <t>Lic. SST. No. 014115 del 07-09-2012</t>
  </si>
  <si>
    <t>Profesional Especializado Grado 24</t>
  </si>
  <si>
    <t>Todos los servidores</t>
  </si>
  <si>
    <r>
      <t xml:space="preserve">REALIZAR INDUCCIÓN Y RE INDUCCIÓN AL SG SST AL 100% DE FUNCIONARIOS, INCLUYENDO CONTRATISTAS.
</t>
    </r>
    <r>
      <rPr>
        <b/>
        <u/>
        <sz val="11"/>
        <rFont val="Arial"/>
        <family val="2"/>
      </rPr>
      <t>NOTA</t>
    </r>
    <r>
      <rPr>
        <sz val="11"/>
        <rFont val="Arial"/>
        <family val="2"/>
      </rPr>
      <t>:  Diseño de presentación y/o video de inducción.</t>
    </r>
  </si>
  <si>
    <r>
      <t xml:space="preserve">ACTUALIZAR LA POLÍTICA SST Y SU INTENCIÓN DE CULTURA DEL CUIDADO, CON LA FIRMA DE LA NUEVA SECRETARIA / HACER PARTÍCIPE DE ELLO AL COPASST
</t>
    </r>
    <r>
      <rPr>
        <b/>
        <i/>
        <u/>
        <sz val="11"/>
        <rFont val="Arial"/>
        <family val="2"/>
      </rPr>
      <t>FORTALECER CON PIEZAS DE COMUNICACIÓN (Afiches, Cartillas, Carteleras, Televisor entre otros),</t>
    </r>
  </si>
  <si>
    <t>La información que se presenta en la Revisión por la Dirección tiene en cuenta a sede principal y áreas operativas</t>
  </si>
  <si>
    <t>Aplica a toda la Secretaría conforme identificación de peligros y riesgos</t>
  </si>
  <si>
    <t xml:space="preserve">Sede principal </t>
  </si>
  <si>
    <t>Sede principal</t>
  </si>
  <si>
    <t>Sede principal y centro de trabajo (Áreas Operativas)</t>
  </si>
  <si>
    <t>PROFESIONAL ESPECIALIZADO SGSST  / ACOMPAÑAMIENTO DE LOS PROVEEDORES ASIGNADOS A LAS ACTIVIDADES POR PARTE DE LA ARL Y LÍDERES DE LA SECRETARÍA APLICABLES AL PROCESO.</t>
  </si>
  <si>
    <t>ACTUALIZAR LA MATRIZ DE REQUISITOS LEGALES CONFORME SU PROCEDIMIENTO PARA LA IDENTIFICACIÓN, PLANIFICACIÓN Y EVALUACIÓN DE CUMPLIMIENTO</t>
  </si>
  <si>
    <t>Toda la Secretaría</t>
  </si>
  <si>
    <r>
      <rPr>
        <b/>
        <u/>
        <sz val="10"/>
        <rFont val="Arial"/>
        <family val="2"/>
      </rPr>
      <t xml:space="preserve">OBJETIVO: </t>
    </r>
    <r>
      <rPr>
        <sz val="10"/>
        <rFont val="Arial"/>
        <family val="2"/>
      </rPr>
      <t>VALIDAR AVANCES DE IMPLEMENTACIÓN Y MEJORA CONTINUA DEL SG SST. / HACER SEGUIMIENTO AL CUMPLIMIENTO DE ÉSTE ESTÁNDAR LEGAL.
CUMPLIR CON EL ARTÍCULO 28 PARÁGRAFO 1 DE LA RES.. 0312 de 2019.</t>
    </r>
  </si>
  <si>
    <r>
      <rPr>
        <b/>
        <u/>
        <sz val="10"/>
        <rFont val="Arial"/>
        <family val="2"/>
      </rPr>
      <t>NOTA:</t>
    </r>
    <r>
      <rPr>
        <sz val="10"/>
        <rFont val="Arial"/>
        <family val="2"/>
      </rPr>
      <t xml:space="preserve"> CONFORME LINEAMIENTOS DEL DOCUMENTO "MANUAL DE CONTRATISTAS"</t>
    </r>
  </si>
  <si>
    <t>Funcionarios que ingresan a la Secretaria</t>
  </si>
  <si>
    <t>Certificados de aptitud médiica / Determinación de casos especiales de seguimiento conforme resultados</t>
  </si>
  <si>
    <t>LLEVAR A CABO LOS EXÁMENES MÉDICOS OCUPACIONALES DE INGRESO - EMOI - CONFORME EL PROFESIOGRAMA VIGENTE.</t>
  </si>
  <si>
    <t xml:space="preserve">Sede Principal </t>
  </si>
  <si>
    <t xml:space="preserve">Sede  Principal </t>
  </si>
  <si>
    <t>SENSIBILZACIÓN PARA LA TOMA DE CONSCIENCIA PREVENCIÓN CÁNCER DE PRÓSTATA</t>
  </si>
  <si>
    <t xml:space="preserve">PROFESIONAL ESPECIALIZADO SST/ COPASST </t>
  </si>
  <si>
    <t>PROFESIONAL ESPECIALIZADO SST / COPASST  / Apoyo ARL / EPS</t>
  </si>
  <si>
    <t>ACOMPAÑAMIENTO DE PROFESIONALES DE LA SALUD / ARL</t>
  </si>
  <si>
    <t>ACOMPAÑAMIENTO DEL PROFESIONALES DE LA SALUD / ARL / APOYO COPASST / EQUIPO SST</t>
  </si>
  <si>
    <t>ASESOR MEDICO ARL / EPS</t>
  </si>
  <si>
    <t>ACTUALIZAR EL PROGRAMA "PREVENCIÓN DE LESIONES DEPORTIVAS".</t>
  </si>
  <si>
    <t>MEDICIONES HIGIÉNICAS, CONFORME LOS RESULTADOS DE LA IPEVR (Ej.material particulado)</t>
  </si>
  <si>
    <t>Personal seleccionado conforme exposición al riesgo</t>
  </si>
  <si>
    <t xml:space="preserve">DISEÑAR EL PLAN ESTRATÉGICO DE SEGURIDAD VIAL CONFORME LINEAMIENTOS LEGALES VIGENTES </t>
  </si>
  <si>
    <t xml:space="preserve">REALIZAR JORNADAS DE PROMOCIÓN DE LA SALUD Y PREVENCIÓN DE LA ENFERMEDAD </t>
  </si>
  <si>
    <t xml:space="preserve">PREPARACIÓN Y SENSIBILIZACIÓN SIMULACROS DE EVACUACIÓN A TODOS LOS FUNCIONARIOS Y CONTRATISTAS </t>
  </si>
  <si>
    <t xml:space="preserve">PARTICIPAR DEL SIMULACRO DISTRITAL DE EVACUACIÓN </t>
  </si>
  <si>
    <t xml:space="preserve">PREPARACIÓN Y SENSIBILIZACIÓN SIMULACRO DE CONATO A TODOS LOS FUNCIONARIOS Y CONTRATISTAS </t>
  </si>
  <si>
    <t xml:space="preserve">REALIZAR SIMULACRO DE CONATO DE INCENDIO </t>
  </si>
  <si>
    <t>CAPACITACIÓN Y ENTRENAMIENTO TEORICO PRACTICA A BRIGADISTAS</t>
  </si>
  <si>
    <t>PISTA DE ENTRENAMIENTO BRIGADA DE EMERGENCIAS</t>
  </si>
  <si>
    <t xml:space="preserve">8) GESTIÓN DEL RIESGO PSICOSOCIAL </t>
  </si>
  <si>
    <t>7) TELETRABAJO</t>
  </si>
  <si>
    <t>Efectuar visitas periódicas y seguimiento a los funcionarios adscritos al programa de Teletrabajo  con el propósito de verificar condiciones de SST</t>
  </si>
  <si>
    <t xml:space="preserve">1
</t>
  </si>
  <si>
    <t>Equipo del SG SST/ Subdirectora Administrativa y Financiera</t>
  </si>
  <si>
    <t xml:space="preserve">Documento Plan de Trabajo Anual -PTA- firmada </t>
  </si>
  <si>
    <t xml:space="preserve">1 y 3 </t>
  </si>
  <si>
    <t>1  y  4</t>
  </si>
  <si>
    <t>EQUIPO SST / COPASST / APOYO METODOLÓGICO DE LA ARL</t>
  </si>
  <si>
    <t>Teletrabajadores</t>
  </si>
  <si>
    <t>ACTIVIDAD DE ACONDICIONAMIENTO FÍSICO: CAPACITACIÓN EN LESIONES DEPORTIVAS PREVIO A LOS JUEGOS INTERNOS Y JUEGOS DISTRITALES</t>
  </si>
  <si>
    <t xml:space="preserve">ACOMPAÑAMIENTO DEL PROFESIONALES DE ARL </t>
  </si>
  <si>
    <t>Realizar visitas de inspección a puestos de trabajo para pruebas de acceso a la modalidad de teletrabajo</t>
  </si>
  <si>
    <t>QUIPO SST /  APOYO DE LA ARL</t>
  </si>
  <si>
    <t>Funcionarios</t>
  </si>
  <si>
    <t>Informe de inspección PT/ Informe Psicosocial / Informe sistemas</t>
  </si>
  <si>
    <t>Ley 1221 de 2008</t>
  </si>
  <si>
    <t>CAPACITACIÓN BICIUSUARIOS Y MOTOCICLISTAS</t>
  </si>
  <si>
    <r>
      <t xml:space="preserve">OBJETIVOS DEL SST SDDE (Art. 3 / Res. 0752 de 2018. SDDE): 
</t>
    </r>
    <r>
      <rPr>
        <sz val="14"/>
        <rFont val="Times New Roman"/>
        <family val="1"/>
      </rPr>
      <t>1) Identificar los peligros y realizar la gestión de los riesgos en SST, controlando aquellos que son prioritarios para la Entidad, de acuerdo con los recursos disponibles.
2) Asegurar el establecimiento, implementación, sostenibilidad y mejora continua del SGSST.
3) Promover actividades de sensibilización y de capacitación para los servidores, contratistas y partes interesadas, enmarcadas dentro del Subsistema de Gestión de SST.
4) Generar una cultura de autocuidado y autogestión en la SDDE promoviendo la SST en los ambientes de trabajo.
5) Cumplir con la normativa legal vigente aplicable a la Entidad en materia de SST.</t>
    </r>
  </si>
  <si>
    <t>TELETRABAJO</t>
  </si>
  <si>
    <t>REALIZAR ACTIVIDADES DE SENSIBILIZACIÓN SOBRE LA PREVENCIÓN DE DEL CONSUMO DE ALCOHOL, TABACO Y SUSTANCIAS PSICOACTIVAS</t>
  </si>
  <si>
    <t>CAPACITACIÓN COMITÉ OPERATIVO DE EMERGENCIAS</t>
  </si>
  <si>
    <t>COE</t>
  </si>
  <si>
    <t>3 y4</t>
  </si>
  <si>
    <t>SENSIBILIZACIÓN AUTOCUIDADO (Prevención de enfermedades respiratorias y diarreicas / Higienización de manos)</t>
  </si>
  <si>
    <t>REALIZAR INSPECCIONES A LOS ELEMENTOS DE EMERGENCIAS (Camillas, extintores, botiquines) Documentar inventario fisico.</t>
  </si>
  <si>
    <t>EQUIPO SST /  COPASST
BRIGADA DE EMERGENCIAS</t>
  </si>
  <si>
    <t>EQUIPO SST / ASESORÍA METODOLÓGICA DE LA ARL
BRIGADA DE EMERGENCIAS</t>
  </si>
  <si>
    <t>EQUIPO  SST / ASESORÍA METODOLÓGICA DE LA ARL
BRIGADA DE EMERGENCIAS</t>
  </si>
  <si>
    <t xml:space="preserve">Actas de inspecciones, formatos de inspecciones, informes </t>
  </si>
  <si>
    <t>No. OBJETI VO DE SST AL QUE APUNTA</t>
  </si>
  <si>
    <t>1)Resultados Herramienta Diagnostica de Madurez
3) Resultados del PTA desarrollado por Oficina Principal; Áreas Operativas y el Plan de Trabajo que apoya la ARL</t>
  </si>
  <si>
    <t xml:space="preserve">REALIZAR EL CONSOLIDADO DE RESULTADOS DE DESEMPEÑO DEL SGSST A TRAVÉS DE LOS OBJETIVOS Y METAS (HERRAMIENTA DIGANOSTICA DE MADUREZ) </t>
  </si>
  <si>
    <t>VALIDAR EL CUMPLIMIENTO DEL PROGRAMA DE GESTIÓN INTEGRAL DE RESIDUOS PELIGROS (RESPEL) CONFORME LINEAMIENTOS DEL SISTEMA GLOBALMENTE ARMONIZADO (RIESGO QUIMICO) (Identificación: Rotulación; Etiquetado; Capacitación; MSDS)</t>
  </si>
  <si>
    <t xml:space="preserve">REVISAR LA PERTINENCIA Y APLICABILIDAD DE LA EJECUCIÓN DE EXÁMENES MÉDICOS OCUPACIONALES PERÍODICOS -EMOP- PARA TRABAJO EN ALTURAS AL PERSONAL APLICABLE. </t>
  </si>
  <si>
    <t>Certificados de aptitud médica
Matriz de IPEVR
Certificados vigentes de Trabajo en alturas</t>
  </si>
  <si>
    <t>REALIZAR PAUSAS ACTIVAS - GIMNASIA LABORAL</t>
  </si>
  <si>
    <t xml:space="preserve"> APOYO ARL</t>
  </si>
  <si>
    <t>ACTUALIZAR EL PLAN DE GESTIÓN DE VIGILANCIA EPIDEMIOLÓGICA -PVE. CARDIOVASCULAR Y DOCUMENTAR LAS EVIDENCIAS OBJETIVAS  DE SUS AVANCES  / HACER SEGUIMIENTO A CASOS ESPECIALES.</t>
  </si>
  <si>
    <t>PRIORIZAR LAS ACCIONES DE ACUERDO A LA PERTINENCIA DE LOS CASOS CRITICOS IDENTIFICADOS PRODUCTO DE LA APLICACIÓN DE LA ENCUESTA DE SINTOMATOLOGÍA MÚSCULO ESQUELÉTICA DME A FUNCIONARIOS REALIZADA EN LA VIGENCIA 2019</t>
  </si>
  <si>
    <t>ESTABLECER LINEAMIENTOS PARA LAS  MEDIDAS DE SEGURIDAD EN RIESGO PÚBLICO PARA DESPLAZAMIENTO EN VÍAS DE TRÁNSITO Y/O COMISIÓN DE TRABAJO.</t>
  </si>
  <si>
    <t xml:space="preserve">ELABORAR UN PROCEDIMIENTO DE TRABAJO EN ALTURAS PARA CONTRATISTAS E INTERVENTORES Y  GRANDES CONTRATISTAS </t>
  </si>
  <si>
    <t xml:space="preserve">SALUD MENTAL CÁPSULAS PSICOSOCIAL: "RUTA DE LA FELICIDAD" </t>
  </si>
  <si>
    <t>Difusión del programa ARL Pausas Activas / Promover medios comunicación de la entidad</t>
  </si>
  <si>
    <t>Funcionarios diagnosticados con Enfermedad Laboral y/o comunes</t>
  </si>
  <si>
    <t xml:space="preserve">Acta de visita domiciliaria </t>
  </si>
  <si>
    <t>ESTABLECER  MECANISMOS PARA EL DESARROLLO DE PROCESOS DE REHABILITACIÓN INTEGRAL A POSIBLES Y/O PRESUNTAS ENFERMEDADES LABORALES Y/O COMUNES.</t>
  </si>
  <si>
    <t>DIVULGAR POR LA INTRANET Y DEMÁS MEDIOS DE COMUNICACIÓN LAS ACTIVIDADES DE SST</t>
  </si>
  <si>
    <t xml:space="preserve">PROFESIONAL ESPECIALIZADO SGSST 
EQUIPO SST   </t>
  </si>
  <si>
    <t>PROFESIONAL ESPECIALIZADO SGSST   
EQUIPO SST</t>
  </si>
  <si>
    <t>PROFESIONAL ESPECIALIZADO SGSST  / EQUIPO SST OFICINA DE COMUNICACIONES</t>
  </si>
  <si>
    <t>Articulo 2,2,4,6,14 Comunicación / Literales 2 y 3</t>
  </si>
  <si>
    <t>Piezas Publicitarias / Folletos/ Plegables/ Videos/ Boletines</t>
  </si>
  <si>
    <t xml:space="preserve">REALIZAR MESAS DE TRABAJO  CON LOS RESPONSABLES DE LAS ACTIVIDADES, PARA VALIDAR LA EFICACIA Y CUMPLIMIENTO DE LAS PLANTEADAS EN EL PRESENTE DOCUMENTO (Incluyen líderes de procesos operacionales de la Secretaria / equipo SST y con Líderes de la ARL) </t>
  </si>
  <si>
    <t>Matríz mejora del desempeño con acciones preventivas, correctivas y de mejora y seguimiento al cumplimiento de las acciones</t>
  </si>
  <si>
    <t>Certificados de aptitud médica / ausentismo</t>
  </si>
  <si>
    <t>PERMANENTE  CONFORME A IDENTIFICACIÓN DE PELIGROS Y RIESGOS</t>
  </si>
  <si>
    <t xml:space="preserve"> OPERARIOS DE ARCHIVO
PERSONAL MANTENIMIENTO
PERSONAL BODEGA
</t>
  </si>
  <si>
    <t>Actas / Informe</t>
  </si>
  <si>
    <t>Brigada de emergencias
Todo el personal</t>
  </si>
  <si>
    <t>PREVIA INSCRIPCIÓN Y REALIZACIÓN DURANTE LA VIGENCIA</t>
  </si>
  <si>
    <t xml:space="preserve">PERMANENTE DE ACUERDO A ACTIVIDADES PROGRAMADAS </t>
  </si>
  <si>
    <t>DE ACUERDO A DEMANDA DE SOLICITUD DE TELETRABAJO</t>
  </si>
  <si>
    <t>De acuerdo a demanda</t>
  </si>
  <si>
    <t>PROFESIONAL ESPECIALIZADO EN SST
EQUIPO SST
ACOMPAÑAMIENTO  METODOLÓGICO DE LA ARL
COPASST</t>
  </si>
  <si>
    <t>REALIZAR INSPECCIONES DE SEGURIDAD AREAS Y CENTRO DE TRABAJO CON EL APOYO DEL COPASST</t>
  </si>
  <si>
    <t xml:space="preserve"> informes / formatos de inspecciones</t>
  </si>
  <si>
    <t>REALIZAR LAS INVESTIGACIONES DE LOS AT CON EL EQUIPO INVESTIGADOR</t>
  </si>
  <si>
    <t>Resolución 1401 de 2007</t>
  </si>
  <si>
    <t>PROFESIONAL ESPECIALIZADO SST   / COPASST / EQUIPO INVESTIGADOR</t>
  </si>
  <si>
    <t xml:space="preserve">Furat/ Formato de investigación AT/ </t>
  </si>
  <si>
    <t>PERMANENTE DE ACUERDO A LA OCURRENCIA DEL EVENTO/ RESOLUCIÓN 1401 DE 2007</t>
  </si>
  <si>
    <t>ACOMPAÑAMIENTO DE LA ARL - CAJA DE COMPENSACIÓN FAMILIAR COMPENSAR - BIENESTAR</t>
  </si>
  <si>
    <t xml:space="preserve">PROFESIONAL ESPECIALIZADO SST
EQUIPO SST
</t>
  </si>
  <si>
    <t>LLEVAR A CABO LOS EXAMENES MÉDICOS OCUPACIONALES Y  DE LABORATORIO (COLESTEROL, GLICEMIA, TRIGLICERIDOS) A PERSONAL EXPUESTO A TRABAJO EN ALTURAS.</t>
  </si>
  <si>
    <t xml:space="preserve">REALIZAR LA EVALUACIÓN INICIAL SG SST </t>
  </si>
  <si>
    <r>
      <t xml:space="preserve">Fecha de elaboración:  </t>
    </r>
    <r>
      <rPr>
        <sz val="14"/>
        <color indexed="8"/>
        <rFont val="Times New Roman"/>
        <family val="1"/>
      </rPr>
      <t>Enero de 2020</t>
    </r>
  </si>
  <si>
    <r>
      <t xml:space="preserve">Periodo:  </t>
    </r>
    <r>
      <rPr>
        <sz val="14"/>
        <color indexed="8"/>
        <rFont val="Times New Roman"/>
        <family val="1"/>
      </rPr>
      <t>Enero a Diciembre de 2020</t>
    </r>
  </si>
  <si>
    <r>
      <rPr>
        <b/>
        <sz val="14"/>
        <rFont val="Times New Roman"/>
        <family val="1"/>
      </rPr>
      <t>META MINIMA DE CUMPLIMIENTO PTA A DICIEMBRE DE 2020:</t>
    </r>
    <r>
      <rPr>
        <sz val="14"/>
        <rFont val="Times New Roman"/>
        <family val="1"/>
      </rPr>
      <t xml:space="preserve">  90%</t>
    </r>
  </si>
  <si>
    <t>Página: 1 de 6</t>
  </si>
  <si>
    <r>
      <t xml:space="preserve">LINEAMIENTOS POLÍTICA DEL SGSST: (Art. 2 / Res. 0752 de 2018. SDDE): 
</t>
    </r>
    <r>
      <rPr>
        <sz val="14"/>
        <rFont val="Times New Roman"/>
        <family val="1"/>
      </rPr>
      <t>1) Garantizar los recursos humanos, físicos y financieros necesarios para realizar la gestión de la salud y la seguridad en la entidad; identificando los peligros, evaluando y controlando los riesgos existentes, con el objetivo de mantener a todos los trabajadores en adecuadas condiciones de salud.
2) Todos los niveles de la Entidad asumen la responsabilidad de promover un ambiente de trabajo sano y seguro; garantizando la mejora continua del Subsistema de Gestión de SST.
3) Los programas desarrollados en la Entidad, estarán orientados al fomento de una cultura preventiva y del auto cuidado, a la intervención de las condiciones de trabajo que puedan causar incidentes, accidentes o enfermedades laborales, el ausentismo y a la preparación para una respuesta ante emergencias.
4) Todos los servidores, contratistas, subcontratistas , visitantes y partes interesaas tendrán la responsabilidad de cumplir con las normas y procedimientos de seguridad, definidos por la Entidad. Igualmente serán responsables de notificar oportunamente todas aquellas condiciones que puedan generar consecuencias y contingencias.
5) Cumplir con las normas de legislación vigente del país y demás requisitos legales aplicables que haya suscrito la Entidad en SST.</t>
    </r>
    <r>
      <rPr>
        <b/>
        <sz val="14"/>
        <rFont val="Times New Roman"/>
        <family val="1"/>
      </rPr>
      <t xml:space="preserve">
</t>
    </r>
  </si>
  <si>
    <t>ORIGINAL FIRMADO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</si>
</sst>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_(&quot;COP&quot;* #,##0_);_(&quot;COP&quot;* \(#,##0\);_(&quot;COP&quot;* &quot;-&quot;_);_(@_)"/>
    <numFmt numFmtId="165" formatCode="&quot;$&quot;#,##0"/>
  </numFmts>
  <fonts count="56" x14ac:knownFonts="1">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sz val="11"/>
      <color theme="1"/>
      <name val="Calibri"/>
      <family val="2"/>
      <scheme val="minor"/>
    </font>
    <font>
      <b/>
      <sz val="10"/>
      <name val="Arial"/>
      <family val="2"/>
    </font>
    <font>
      <b/>
      <sz val="14"/>
      <name val="Arial"/>
      <family val="2"/>
    </font>
    <font>
      <b/>
      <sz val="12"/>
      <name val="Arial"/>
      <family val="2"/>
    </font>
    <font>
      <sz val="12"/>
      <name val="Arial"/>
      <family val="2"/>
    </font>
    <font>
      <b/>
      <sz val="9"/>
      <color indexed="81"/>
      <name val="Tahoma"/>
      <family val="2"/>
    </font>
    <font>
      <sz val="11"/>
      <name val="Arial"/>
      <family val="2"/>
    </font>
    <font>
      <sz val="10"/>
      <color indexed="8"/>
      <name val="Verdana"/>
      <family val="2"/>
    </font>
    <font>
      <b/>
      <sz val="16"/>
      <name val="Arial"/>
      <family val="2"/>
    </font>
    <font>
      <sz val="9"/>
      <color indexed="81"/>
      <name val="Tahoma"/>
      <family val="2"/>
    </font>
    <font>
      <b/>
      <sz val="8"/>
      <name val="Arial"/>
      <family val="2"/>
    </font>
    <font>
      <sz val="8"/>
      <name val="Arial"/>
      <family val="2"/>
    </font>
    <font>
      <sz val="14"/>
      <name val="Arial"/>
      <family val="2"/>
    </font>
    <font>
      <b/>
      <sz val="11"/>
      <name val="Arial"/>
      <family val="2"/>
    </font>
    <font>
      <b/>
      <u/>
      <sz val="11"/>
      <name val="Arial"/>
      <family val="2"/>
    </font>
    <font>
      <b/>
      <sz val="9"/>
      <name val="Arial"/>
      <family val="2"/>
    </font>
    <font>
      <b/>
      <u/>
      <sz val="8"/>
      <name val="Arial"/>
      <family val="2"/>
    </font>
    <font>
      <sz val="11"/>
      <name val="Calibri"/>
      <family val="2"/>
      <scheme val="minor"/>
    </font>
    <font>
      <b/>
      <sz val="11"/>
      <name val="Calibri"/>
      <family val="2"/>
      <scheme val="minor"/>
    </font>
    <font>
      <sz val="16"/>
      <name val="Arial"/>
      <family val="2"/>
    </font>
    <font>
      <b/>
      <u/>
      <sz val="14"/>
      <name val="Arial"/>
      <family val="2"/>
    </font>
    <font>
      <sz val="9"/>
      <name val="Arial"/>
      <family val="2"/>
    </font>
    <font>
      <b/>
      <sz val="18"/>
      <name val="Times New Roman"/>
      <family val="1"/>
    </font>
    <font>
      <b/>
      <sz val="24"/>
      <name val="Times New Roman"/>
      <family val="1"/>
    </font>
    <font>
      <sz val="11"/>
      <color indexed="8"/>
      <name val="Calibri"/>
      <family val="2"/>
    </font>
    <font>
      <b/>
      <sz val="16"/>
      <color indexed="8"/>
      <name val="Times New Roman"/>
      <family val="1"/>
    </font>
    <font>
      <sz val="16"/>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u/>
      <sz val="10"/>
      <color theme="10"/>
      <name val="Arial"/>
      <family val="2"/>
    </font>
    <font>
      <i/>
      <sz val="9"/>
      <name val="Arial"/>
      <family val="2"/>
    </font>
    <font>
      <b/>
      <i/>
      <sz val="9"/>
      <name val="Arial"/>
      <family val="2"/>
    </font>
    <font>
      <b/>
      <i/>
      <u/>
      <sz val="11"/>
      <name val="Arial"/>
      <family val="2"/>
    </font>
    <font>
      <b/>
      <sz val="14"/>
      <name val="Times New Roman"/>
      <family val="1"/>
    </font>
    <font>
      <sz val="14"/>
      <name val="Times New Roman"/>
      <family val="1"/>
    </font>
    <font>
      <b/>
      <u/>
      <sz val="10"/>
      <name val="Arial"/>
      <family val="2"/>
    </font>
    <font>
      <b/>
      <sz val="14"/>
      <color indexed="8"/>
      <name val="Times New Roman"/>
      <family val="1"/>
    </font>
    <font>
      <sz val="14"/>
      <color indexed="8"/>
      <name val="Times New Roman"/>
      <family val="1"/>
    </font>
  </fonts>
  <fills count="38">
    <fill>
      <patternFill patternType="none"/>
    </fill>
    <fill>
      <patternFill patternType="gray125"/>
    </fill>
    <fill>
      <patternFill patternType="solid">
        <fgColor rgb="FF008000"/>
        <bgColor indexed="64"/>
      </patternFill>
    </fill>
    <fill>
      <patternFill patternType="solid">
        <fgColor theme="6"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65"/>
        <bgColor indexed="64"/>
      </patternFill>
    </fill>
  </fills>
  <borders count="82">
    <border>
      <left/>
      <right/>
      <top/>
      <bottom/>
      <diagonal/>
    </border>
    <border>
      <left style="thin">
        <color auto="1"/>
      </left>
      <right style="thin">
        <color auto="1"/>
      </right>
      <top/>
      <bottom style="thin">
        <color auto="1"/>
      </bottom>
      <diagonal/>
    </border>
    <border>
      <left style="medium">
        <color auto="1"/>
      </left>
      <right/>
      <top style="medium">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indexed="64"/>
      </top>
      <bottom/>
      <diagonal/>
    </border>
    <border>
      <left/>
      <right style="thin">
        <color indexed="64"/>
      </right>
      <top style="medium">
        <color indexed="64"/>
      </top>
      <bottom/>
      <diagonal/>
    </border>
    <border>
      <left style="medium">
        <color auto="1"/>
      </left>
      <right/>
      <top/>
      <bottom/>
      <diagonal/>
    </border>
    <border>
      <left/>
      <right style="thin">
        <color auto="1"/>
      </right>
      <top style="medium">
        <color indexed="64"/>
      </top>
      <bottom style="thin">
        <color auto="1"/>
      </bottom>
      <diagonal/>
    </border>
    <border>
      <left style="thin">
        <color auto="1"/>
      </left>
      <right/>
      <top style="medium">
        <color auto="1"/>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indexed="64"/>
      </right>
      <top style="medium">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right style="thin">
        <color auto="1"/>
      </right>
      <top/>
      <bottom style="thin">
        <color auto="1"/>
      </bottom>
      <diagonal/>
    </border>
    <border>
      <left/>
      <right/>
      <top style="medium">
        <color indexed="64"/>
      </top>
      <bottom style="thin">
        <color auto="1"/>
      </bottom>
      <diagonal/>
    </border>
    <border>
      <left style="thin">
        <color auto="1"/>
      </left>
      <right/>
      <top/>
      <bottom style="thin">
        <color auto="1"/>
      </bottom>
      <diagonal/>
    </border>
    <border>
      <left style="medium">
        <color indexed="64"/>
      </left>
      <right style="thin">
        <color auto="1"/>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auto="1"/>
      </right>
      <top style="thin">
        <color auto="1"/>
      </top>
      <bottom style="medium">
        <color indexed="64"/>
      </bottom>
      <diagonal/>
    </border>
    <border>
      <left style="medium">
        <color auto="1"/>
      </left>
      <right/>
      <top style="thin">
        <color auto="1"/>
      </top>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s>
  <cellStyleXfs count="57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4" fillId="0" borderId="0" applyFont="0" applyFill="0" applyBorder="0" applyAlignment="0" applyProtection="0"/>
    <xf numFmtId="0" fontId="11" fillId="0" borderId="0"/>
    <xf numFmtId="0" fontId="1" fillId="0" borderId="0" applyBorder="0"/>
    <xf numFmtId="0" fontId="1" fillId="0" borderId="0"/>
    <xf numFmtId="0" fontId="4" fillId="0" borderId="0"/>
    <xf numFmtId="0" fontId="28" fillId="0" borderId="0"/>
    <xf numFmtId="0" fontId="28" fillId="0" borderId="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31" fillId="25"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2" fillId="17" borderId="0" applyNumberFormat="0" applyBorder="0" applyAlignment="0" applyProtection="0"/>
    <xf numFmtId="0" fontId="33" fillId="29" borderId="57" applyNumberFormat="0" applyAlignment="0" applyProtection="0"/>
    <xf numFmtId="0" fontId="34" fillId="30" borderId="58" applyNumberFormat="0" applyAlignment="0" applyProtection="0"/>
    <xf numFmtId="0" fontId="35" fillId="0" borderId="59" applyNumberFormat="0" applyFill="0" applyAlignment="0" applyProtection="0"/>
    <xf numFmtId="0" fontId="36" fillId="0" borderId="0" applyNumberFormat="0" applyFill="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34" borderId="0" applyNumberFormat="0" applyBorder="0" applyAlignment="0" applyProtection="0"/>
    <xf numFmtId="0" fontId="37" fillId="20" borderId="57" applyNumberFormat="0" applyAlignment="0" applyProtection="0"/>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8" fillId="16" borderId="0" applyNumberFormat="0" applyBorder="0" applyAlignment="0" applyProtection="0"/>
    <xf numFmtId="44" fontId="1" fillId="0" borderId="0" applyFill="0" applyBorder="0" applyAlignment="0" applyProtection="0"/>
    <xf numFmtId="0" fontId="39" fillId="35" borderId="0" applyNumberFormat="0" applyBorder="0" applyAlignment="0" applyProtection="0"/>
    <xf numFmtId="0" fontId="1" fillId="0" borderId="0"/>
    <xf numFmtId="0" fontId="1" fillId="0" borderId="0"/>
    <xf numFmtId="0" fontId="1" fillId="0" borderId="0"/>
    <xf numFmtId="0" fontId="28" fillId="36" borderId="60" applyNumberFormat="0" applyAlignment="0" applyProtection="0"/>
    <xf numFmtId="9" fontId="1" fillId="0" borderId="0" applyFont="0" applyFill="0" applyBorder="0" applyAlignment="0" applyProtection="0"/>
    <xf numFmtId="0" fontId="40" fillId="29" borderId="6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62" applyNumberFormat="0" applyFill="0" applyAlignment="0" applyProtection="0"/>
    <xf numFmtId="0" fontId="36" fillId="0" borderId="63" applyNumberFormat="0" applyFill="0" applyAlignment="0" applyProtection="0"/>
    <xf numFmtId="0" fontId="45" fillId="0" borderId="64" applyNumberFormat="0" applyFill="0" applyAlignment="0" applyProtection="0"/>
  </cellStyleXfs>
  <cellXfs count="472">
    <xf numFmtId="0" fontId="0" fillId="0" borderId="0" xfId="0"/>
    <xf numFmtId="0" fontId="10" fillId="0" borderId="0" xfId="0" applyFont="1"/>
    <xf numFmtId="0" fontId="10" fillId="0" borderId="0" xfId="0" applyFont="1" applyBorder="1"/>
    <xf numFmtId="0" fontId="10" fillId="0" borderId="27" xfId="0" applyFont="1" applyBorder="1"/>
    <xf numFmtId="0" fontId="10" fillId="0" borderId="23" xfId="0" applyFont="1" applyBorder="1" applyAlignment="1">
      <alignment horizontal="center"/>
    </xf>
    <xf numFmtId="0" fontId="10" fillId="0" borderId="0" xfId="0" applyFont="1" applyBorder="1" applyAlignment="1">
      <alignment horizontal="center"/>
    </xf>
    <xf numFmtId="0" fontId="10" fillId="3" borderId="0" xfId="0" applyFont="1" applyFill="1" applyBorder="1"/>
    <xf numFmtId="0" fontId="15" fillId="0" borderId="12" xfId="0" applyFont="1" applyFill="1" applyBorder="1" applyAlignment="1">
      <alignment horizontal="center" vertical="center"/>
    </xf>
    <xf numFmtId="1" fontId="15" fillId="0" borderId="12" xfId="0" applyNumberFormat="1" applyFont="1" applyFill="1" applyBorder="1" applyAlignment="1">
      <alignment horizontal="center" vertical="distributed"/>
    </xf>
    <xf numFmtId="0" fontId="10" fillId="0" borderId="0" xfId="0" applyFont="1" applyFill="1" applyBorder="1"/>
    <xf numFmtId="0" fontId="14" fillId="8" borderId="8" xfId="0" applyFont="1" applyFill="1" applyBorder="1" applyAlignment="1">
      <alignment horizontal="center" vertical="distributed"/>
    </xf>
    <xf numFmtId="0" fontId="14" fillId="8"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9" xfId="0" applyFont="1" applyFill="1" applyBorder="1" applyAlignment="1">
      <alignment horizontal="center" vertical="center"/>
    </xf>
    <xf numFmtId="1" fontId="15" fillId="0" borderId="9" xfId="0" applyNumberFormat="1" applyFont="1" applyFill="1" applyBorder="1" applyAlignment="1">
      <alignment horizontal="center" vertical="distributed"/>
    </xf>
    <xf numFmtId="165" fontId="15" fillId="0" borderId="9" xfId="0" applyNumberFormat="1"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4" fillId="8" borderId="19" xfId="0" applyFont="1" applyFill="1" applyBorder="1" applyAlignment="1">
      <alignment horizontal="center" vertical="distributed"/>
    </xf>
    <xf numFmtId="0" fontId="15" fillId="0" borderId="45" xfId="0" applyFont="1" applyFill="1" applyBorder="1" applyAlignment="1">
      <alignment horizontal="center" vertical="center" wrapText="1"/>
    </xf>
    <xf numFmtId="0" fontId="15" fillId="0" borderId="20" xfId="0" applyFont="1" applyFill="1" applyBorder="1" applyAlignment="1">
      <alignment horizontal="center" vertical="center" wrapText="1"/>
    </xf>
    <xf numFmtId="165" fontId="15" fillId="0" borderId="20" xfId="0" applyNumberFormat="1" applyFont="1" applyFill="1" applyBorder="1" applyAlignment="1">
      <alignment horizontal="center" vertical="center" wrapText="1"/>
    </xf>
    <xf numFmtId="165" fontId="15" fillId="0" borderId="45" xfId="0" applyNumberFormat="1" applyFont="1" applyFill="1" applyBorder="1" applyAlignment="1">
      <alignment horizontal="center" vertical="center" wrapText="1"/>
    </xf>
    <xf numFmtId="1" fontId="15" fillId="0" borderId="20" xfId="0" applyNumberFormat="1" applyFont="1" applyFill="1" applyBorder="1" applyAlignment="1">
      <alignment horizontal="center" vertical="distributed"/>
    </xf>
    <xf numFmtId="0" fontId="15" fillId="0" borderId="43" xfId="0" applyFont="1" applyFill="1" applyBorder="1" applyAlignment="1">
      <alignment horizontal="center" vertical="center" wrapText="1"/>
    </xf>
    <xf numFmtId="0" fontId="15" fillId="0" borderId="1" xfId="0" applyFont="1" applyFill="1" applyBorder="1" applyAlignment="1">
      <alignment horizontal="center" vertical="center"/>
    </xf>
    <xf numFmtId="1" fontId="15" fillId="0" borderId="1" xfId="0" applyNumberFormat="1" applyFont="1" applyFill="1" applyBorder="1" applyAlignment="1">
      <alignment horizontal="center" vertical="distributed"/>
    </xf>
    <xf numFmtId="0" fontId="15" fillId="0" borderId="39" xfId="0" applyFont="1" applyFill="1" applyBorder="1" applyAlignment="1">
      <alignment horizontal="center" vertical="center" wrapText="1"/>
    </xf>
    <xf numFmtId="0" fontId="15" fillId="0" borderId="6" xfId="0" applyFont="1" applyFill="1" applyBorder="1" applyAlignment="1">
      <alignment horizontal="center" vertical="center" wrapText="1"/>
    </xf>
    <xf numFmtId="1" fontId="15" fillId="0" borderId="6" xfId="0" applyNumberFormat="1" applyFont="1" applyFill="1" applyBorder="1" applyAlignment="1">
      <alignment horizontal="center" vertical="distributed"/>
    </xf>
    <xf numFmtId="0" fontId="15" fillId="0" borderId="47" xfId="0" applyFont="1" applyFill="1" applyBorder="1" applyAlignment="1">
      <alignment horizontal="center" vertical="center" wrapText="1"/>
    </xf>
    <xf numFmtId="0" fontId="10" fillId="0" borderId="9" xfId="0" applyFont="1" applyFill="1" applyBorder="1"/>
    <xf numFmtId="0" fontId="15" fillId="4" borderId="9" xfId="0" applyFont="1" applyFill="1" applyBorder="1" applyAlignment="1">
      <alignment horizontal="center" vertical="center"/>
    </xf>
    <xf numFmtId="0" fontId="10" fillId="0" borderId="9" xfId="0" applyFont="1" applyBorder="1"/>
    <xf numFmtId="165" fontId="15" fillId="4" borderId="9" xfId="0" applyNumberFormat="1" applyFont="1" applyFill="1" applyBorder="1" applyAlignment="1">
      <alignment horizontal="center" vertical="center" wrapText="1"/>
    </xf>
    <xf numFmtId="0" fontId="15" fillId="4" borderId="30" xfId="0" applyFont="1" applyFill="1" applyBorder="1" applyAlignment="1">
      <alignment vertical="center" wrapText="1"/>
    </xf>
    <xf numFmtId="0" fontId="10" fillId="4" borderId="0" xfId="0" applyFont="1" applyFill="1" applyBorder="1"/>
    <xf numFmtId="0" fontId="15" fillId="4" borderId="3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20" xfId="0" applyFont="1" applyFill="1" applyBorder="1" applyAlignment="1">
      <alignment horizontal="center" vertical="center"/>
    </xf>
    <xf numFmtId="0" fontId="10" fillId="4" borderId="0" xfId="0" applyFont="1" applyFill="1"/>
    <xf numFmtId="0" fontId="14" fillId="8" borderId="18" xfId="0" applyFont="1" applyFill="1" applyBorder="1" applyAlignment="1">
      <alignment horizontal="center" vertical="distributed"/>
    </xf>
    <xf numFmtId="0" fontId="14" fillId="8"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165"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xf>
    <xf numFmtId="1" fontId="15" fillId="0" borderId="3" xfId="0" applyNumberFormat="1" applyFont="1" applyFill="1" applyBorder="1" applyAlignment="1">
      <alignment horizontal="center" vertical="distributed"/>
    </xf>
    <xf numFmtId="0" fontId="7" fillId="4" borderId="6"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5" fillId="4" borderId="6" xfId="0" applyFont="1" applyFill="1" applyBorder="1" applyAlignment="1">
      <alignment horizontal="center" vertical="center"/>
    </xf>
    <xf numFmtId="0" fontId="15" fillId="4" borderId="3" xfId="0" applyFont="1" applyFill="1" applyBorder="1" applyAlignment="1">
      <alignment horizontal="center" vertical="center"/>
    </xf>
    <xf numFmtId="1" fontId="15" fillId="4" borderId="9" xfId="0" applyNumberFormat="1" applyFont="1" applyFill="1" applyBorder="1" applyAlignment="1">
      <alignment horizontal="center" vertical="distributed"/>
    </xf>
    <xf numFmtId="0" fontId="14" fillId="0" borderId="0" xfId="0" applyFont="1" applyFill="1" applyBorder="1" applyAlignment="1">
      <alignment horizontal="center" vertical="distributed"/>
    </xf>
    <xf numFmtId="0" fontId="10" fillId="0" borderId="1" xfId="0" applyFont="1" applyFill="1" applyBorder="1"/>
    <xf numFmtId="0" fontId="10" fillId="0" borderId="0" xfId="0" applyFont="1" applyAlignment="1">
      <alignment horizontal="center"/>
    </xf>
    <xf numFmtId="0" fontId="1" fillId="4" borderId="9" xfId="0" applyFont="1" applyFill="1" applyBorder="1" applyAlignment="1">
      <alignment vertical="center"/>
    </xf>
    <xf numFmtId="0" fontId="1" fillId="4" borderId="9" xfId="0" applyFont="1" applyFill="1" applyBorder="1" applyAlignment="1">
      <alignment horizontal="center" vertical="center"/>
    </xf>
    <xf numFmtId="0" fontId="15" fillId="0" borderId="42" xfId="0" applyFont="1" applyFill="1" applyBorder="1" applyAlignment="1">
      <alignment horizontal="center" vertical="center" wrapText="1"/>
    </xf>
    <xf numFmtId="0" fontId="15" fillId="4" borderId="9" xfId="0" applyFont="1" applyFill="1" applyBorder="1" applyAlignment="1">
      <alignment vertical="center"/>
    </xf>
    <xf numFmtId="0" fontId="7" fillId="4" borderId="12"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0" fillId="0" borderId="30" xfId="0" applyFont="1" applyBorder="1"/>
    <xf numFmtId="0" fontId="10" fillId="0" borderId="20" xfId="0" applyFont="1" applyBorder="1"/>
    <xf numFmtId="0" fontId="10" fillId="0" borderId="46" xfId="0" applyFont="1" applyBorder="1"/>
    <xf numFmtId="0" fontId="7" fillId="4" borderId="3" xfId="0" applyFont="1" applyFill="1" applyBorder="1" applyAlignment="1">
      <alignment horizontal="center" vertical="center" wrapText="1"/>
    </xf>
    <xf numFmtId="0" fontId="15" fillId="4" borderId="17" xfId="0" applyFont="1" applyFill="1" applyBorder="1" applyAlignment="1">
      <alignment horizontal="center" vertical="center"/>
    </xf>
    <xf numFmtId="0" fontId="15" fillId="0" borderId="34"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45" xfId="0" applyFont="1" applyFill="1" applyBorder="1" applyAlignment="1">
      <alignment horizontal="center" vertical="center"/>
    </xf>
    <xf numFmtId="0" fontId="15" fillId="4" borderId="12" xfId="0" applyFont="1" applyFill="1" applyBorder="1" applyAlignment="1">
      <alignment horizontal="center" vertical="center" wrapText="1"/>
    </xf>
    <xf numFmtId="0" fontId="15" fillId="4" borderId="12" xfId="0" applyFont="1" applyFill="1" applyBorder="1" applyAlignment="1">
      <alignment horizontal="center" vertical="center"/>
    </xf>
    <xf numFmtId="1" fontId="15" fillId="4" borderId="20" xfId="0" applyNumberFormat="1" applyFont="1" applyFill="1" applyBorder="1" applyAlignment="1">
      <alignment horizontal="center" vertical="distributed"/>
    </xf>
    <xf numFmtId="165" fontId="15" fillId="4" borderId="12" xfId="0" applyNumberFormat="1" applyFont="1" applyFill="1" applyBorder="1" applyAlignment="1">
      <alignment horizontal="center" vertical="center" wrapText="1"/>
    </xf>
    <xf numFmtId="0" fontId="7" fillId="4" borderId="45" xfId="0" applyFont="1" applyFill="1" applyBorder="1" applyAlignment="1">
      <alignment horizontal="center" vertical="center" wrapText="1"/>
    </xf>
    <xf numFmtId="0" fontId="15" fillId="4" borderId="46" xfId="0" applyFont="1" applyFill="1" applyBorder="1" applyAlignment="1">
      <alignment horizontal="center" vertical="center" wrapText="1"/>
    </xf>
    <xf numFmtId="1" fontId="15" fillId="0" borderId="17" xfId="0" applyNumberFormat="1" applyFont="1" applyFill="1" applyBorder="1" applyAlignment="1">
      <alignment horizontal="center" vertical="distributed"/>
    </xf>
    <xf numFmtId="0" fontId="25" fillId="0" borderId="1" xfId="0" applyNumberFormat="1" applyFont="1" applyFill="1" applyBorder="1" applyAlignment="1">
      <alignment horizontal="justify" vertical="center" wrapText="1"/>
    </xf>
    <xf numFmtId="0" fontId="25" fillId="0" borderId="1"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25" fillId="0" borderId="6" xfId="0" applyNumberFormat="1" applyFont="1" applyFill="1" applyBorder="1" applyAlignment="1">
      <alignment horizontal="center" vertical="center" wrapText="1"/>
    </xf>
    <xf numFmtId="0" fontId="25" fillId="0" borderId="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165" fontId="15" fillId="0" borderId="1" xfId="0" applyNumberFormat="1" applyFont="1" applyFill="1" applyBorder="1" applyAlignment="1">
      <alignment horizontal="center" vertical="center" wrapText="1"/>
    </xf>
    <xf numFmtId="0" fontId="25" fillId="0" borderId="9" xfId="0" applyNumberFormat="1" applyFont="1" applyFill="1" applyBorder="1" applyAlignment="1">
      <alignment horizontal="justify" vertical="center" wrapText="1"/>
    </xf>
    <xf numFmtId="0" fontId="5" fillId="8" borderId="44" xfId="0" applyFont="1" applyFill="1" applyBorder="1" applyAlignment="1">
      <alignment horizontal="center" vertical="distributed"/>
    </xf>
    <xf numFmtId="0" fontId="5" fillId="8" borderId="8" xfId="0" applyFont="1" applyFill="1" applyBorder="1" applyAlignment="1">
      <alignment horizontal="center" vertical="distributed"/>
    </xf>
    <xf numFmtId="0" fontId="5" fillId="8" borderId="38" xfId="0" applyFont="1" applyFill="1" applyBorder="1" applyAlignment="1">
      <alignment horizontal="center" vertical="distributed"/>
    </xf>
    <xf numFmtId="0" fontId="5" fillId="8" borderId="6"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9" xfId="0" applyFont="1" applyFill="1" applyBorder="1" applyAlignment="1">
      <alignment horizontal="center" vertical="distributed"/>
    </xf>
    <xf numFmtId="0" fontId="6" fillId="4" borderId="1" xfId="0" applyFont="1" applyFill="1" applyBorder="1" applyAlignment="1">
      <alignment vertical="distributed"/>
    </xf>
    <xf numFmtId="0" fontId="15" fillId="0" borderId="22" xfId="0" applyFont="1" applyFill="1" applyBorder="1" applyAlignment="1">
      <alignment horizontal="center" vertical="center" wrapText="1"/>
    </xf>
    <xf numFmtId="165" fontId="15" fillId="0" borderId="17" xfId="0" applyNumberFormat="1" applyFont="1" applyFill="1" applyBorder="1" applyAlignment="1">
      <alignment horizontal="center" vertical="center" wrapText="1"/>
    </xf>
    <xf numFmtId="0" fontId="15" fillId="4" borderId="46" xfId="0" applyFont="1" applyFill="1" applyBorder="1" applyAlignment="1">
      <alignment vertical="center" wrapText="1"/>
    </xf>
    <xf numFmtId="0" fontId="15" fillId="4" borderId="17" xfId="0" applyFont="1" applyFill="1" applyBorder="1" applyAlignment="1">
      <alignment horizontal="center" vertical="center" wrapText="1"/>
    </xf>
    <xf numFmtId="165" fontId="15" fillId="4" borderId="17" xfId="0"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165" fontId="15" fillId="4" borderId="20" xfId="0" applyNumberFormat="1" applyFont="1" applyFill="1" applyBorder="1" applyAlignment="1">
      <alignment horizontal="center" vertical="center" wrapText="1"/>
    </xf>
    <xf numFmtId="49" fontId="23" fillId="12" borderId="7" xfId="0" applyNumberFormat="1" applyFont="1" applyFill="1" applyBorder="1" applyAlignment="1">
      <alignment horizontal="center" vertical="center"/>
    </xf>
    <xf numFmtId="0" fontId="21" fillId="4" borderId="0" xfId="0" applyFont="1" applyFill="1"/>
    <xf numFmtId="0" fontId="14" fillId="10" borderId="17" xfId="0"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9" fillId="2" borderId="22" xfId="0" applyFont="1" applyFill="1" applyBorder="1" applyAlignment="1">
      <alignment horizontal="center" vertical="center"/>
    </xf>
    <xf numFmtId="0" fontId="19" fillId="2" borderId="17" xfId="0" applyFont="1" applyFill="1" applyBorder="1" applyAlignment="1">
      <alignment horizontal="center" vertical="center"/>
    </xf>
    <xf numFmtId="0" fontId="19" fillId="6" borderId="17" xfId="0" applyFont="1" applyFill="1" applyBorder="1" applyAlignment="1">
      <alignment horizontal="center" vertical="center"/>
    </xf>
    <xf numFmtId="0" fontId="19" fillId="5" borderId="17" xfId="0" applyFont="1" applyFill="1" applyBorder="1" applyAlignment="1">
      <alignment horizontal="center" vertical="center"/>
    </xf>
    <xf numFmtId="0" fontId="19" fillId="7" borderId="17" xfId="0" applyFont="1" applyFill="1" applyBorder="1" applyAlignment="1">
      <alignment horizontal="center" vertical="center"/>
    </xf>
    <xf numFmtId="0" fontId="5" fillId="8" borderId="20" xfId="0" applyFont="1" applyFill="1" applyBorder="1" applyAlignment="1">
      <alignment horizontal="center" vertical="center" wrapText="1"/>
    </xf>
    <xf numFmtId="0" fontId="25" fillId="0" borderId="45" xfId="0" applyNumberFormat="1" applyFont="1" applyFill="1" applyBorder="1" applyAlignment="1">
      <alignment horizontal="justify" vertical="center" wrapText="1"/>
    </xf>
    <xf numFmtId="0" fontId="25" fillId="0" borderId="45" xfId="0" applyNumberFormat="1" applyFont="1" applyFill="1" applyBorder="1" applyAlignment="1">
      <alignment horizontal="center" vertical="center" wrapText="1"/>
    </xf>
    <xf numFmtId="0" fontId="15" fillId="0" borderId="20" xfId="0" applyFont="1" applyFill="1" applyBorder="1" applyAlignment="1">
      <alignment horizontal="center" vertical="center"/>
    </xf>
    <xf numFmtId="0" fontId="15" fillId="4" borderId="2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25" fillId="0" borderId="6" xfId="0" applyNumberFormat="1" applyFont="1" applyFill="1" applyBorder="1" applyAlignment="1">
      <alignment horizontal="justify" vertical="center" wrapText="1"/>
    </xf>
    <xf numFmtId="0" fontId="5" fillId="8" borderId="12"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8" xfId="0" applyFont="1" applyFill="1" applyBorder="1" applyAlignment="1">
      <alignment horizontal="center" vertical="distributed"/>
    </xf>
    <xf numFmtId="0" fontId="1" fillId="4" borderId="25"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25" fillId="0" borderId="1" xfId="0" applyFont="1" applyFill="1" applyBorder="1" applyAlignment="1">
      <alignment horizontal="center" vertical="center" wrapText="1"/>
    </xf>
    <xf numFmtId="0" fontId="10" fillId="4" borderId="0" xfId="0" applyFont="1" applyFill="1" applyBorder="1" applyAlignment="1">
      <alignment horizontal="justify" vertical="center" wrapText="1"/>
    </xf>
    <xf numFmtId="0" fontId="25" fillId="4" borderId="1" xfId="0" applyFont="1" applyFill="1" applyBorder="1" applyAlignment="1">
      <alignment horizontal="center" vertical="center" wrapText="1"/>
    </xf>
    <xf numFmtId="0" fontId="5" fillId="13" borderId="52" xfId="0" applyFont="1" applyFill="1" applyBorder="1" applyAlignment="1">
      <alignment horizontal="center" vertical="center"/>
    </xf>
    <xf numFmtId="0" fontId="5" fillId="13" borderId="17" xfId="0" applyFont="1" applyFill="1" applyBorder="1" applyAlignment="1">
      <alignment horizontal="center" vertical="center" wrapText="1"/>
    </xf>
    <xf numFmtId="0" fontId="5" fillId="13" borderId="17" xfId="0" applyFont="1" applyFill="1" applyBorder="1" applyAlignment="1">
      <alignment horizontal="center" vertical="center"/>
    </xf>
    <xf numFmtId="0" fontId="14" fillId="13" borderId="17" xfId="0" applyFont="1" applyFill="1" applyBorder="1" applyAlignment="1">
      <alignment horizontal="center" vertical="center" wrapText="1"/>
    </xf>
    <xf numFmtId="0" fontId="5" fillId="13" borderId="34" xfId="0" applyFont="1" applyFill="1" applyBorder="1" applyAlignment="1">
      <alignment horizontal="center" vertical="center" wrapText="1"/>
    </xf>
    <xf numFmtId="0" fontId="5" fillId="13" borderId="34" xfId="0" applyFont="1" applyFill="1" applyBorder="1" applyAlignment="1">
      <alignment horizontal="center" vertical="center"/>
    </xf>
    <xf numFmtId="0" fontId="15" fillId="4" borderId="42" xfId="0" applyFont="1" applyFill="1" applyBorder="1" applyAlignment="1">
      <alignment horizontal="center" vertical="center" wrapText="1"/>
    </xf>
    <xf numFmtId="0" fontId="10" fillId="0" borderId="20" xfId="0" applyFont="1" applyFill="1" applyBorder="1"/>
    <xf numFmtId="0" fontId="10" fillId="0" borderId="13" xfId="0" applyFont="1" applyFill="1" applyBorder="1"/>
    <xf numFmtId="0" fontId="7" fillId="9" borderId="1" xfId="0" applyFont="1" applyFill="1" applyBorder="1" applyAlignment="1">
      <alignment horizontal="center" vertical="center"/>
    </xf>
    <xf numFmtId="0" fontId="25" fillId="4" borderId="6"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0" fillId="0" borderId="4" xfId="0" applyFont="1" applyBorder="1"/>
    <xf numFmtId="0" fontId="10" fillId="0" borderId="3" xfId="0" applyFont="1" applyBorder="1"/>
    <xf numFmtId="0" fontId="10" fillId="0" borderId="39" xfId="0" applyFont="1" applyBorder="1"/>
    <xf numFmtId="0" fontId="25" fillId="0" borderId="9"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5" fillId="0" borderId="20" xfId="0" applyNumberFormat="1" applyFont="1" applyFill="1" applyBorder="1" applyAlignment="1">
      <alignment horizontal="center" vertical="center" wrapText="1"/>
    </xf>
    <xf numFmtId="0" fontId="25" fillId="4" borderId="1" xfId="0" applyNumberFormat="1" applyFont="1" applyFill="1" applyBorder="1" applyAlignment="1">
      <alignment horizontal="center" vertical="center" wrapText="1"/>
    </xf>
    <xf numFmtId="0" fontId="25" fillId="4" borderId="41" xfId="0" applyNumberFormat="1" applyFont="1" applyFill="1" applyBorder="1" applyAlignment="1">
      <alignment horizontal="center" vertical="center" wrapText="1"/>
    </xf>
    <xf numFmtId="0" fontId="25" fillId="4" borderId="9" xfId="0" applyNumberFormat="1" applyFont="1" applyFill="1" applyBorder="1" applyAlignment="1">
      <alignment horizontal="center" vertical="center" wrapText="1"/>
    </xf>
    <xf numFmtId="0" fontId="25" fillId="4" borderId="20" xfId="0" applyNumberFormat="1" applyFont="1" applyFill="1" applyBorder="1" applyAlignment="1">
      <alignment horizontal="center" vertical="center" wrapText="1"/>
    </xf>
    <xf numFmtId="165" fontId="25"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xf>
    <xf numFmtId="165" fontId="25" fillId="4" borderId="9" xfId="0" applyNumberFormat="1" applyFont="1" applyFill="1" applyBorder="1" applyAlignment="1">
      <alignment horizontal="center" vertical="center" wrapText="1"/>
    </xf>
    <xf numFmtId="0" fontId="25" fillId="4" borderId="9"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48" xfId="0" applyNumberFormat="1" applyFont="1" applyFill="1" applyBorder="1" applyAlignment="1">
      <alignment horizontal="justify" vertical="center" wrapText="1"/>
    </xf>
    <xf numFmtId="165" fontId="25" fillId="0" borderId="9" xfId="0"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0" fontId="25" fillId="0" borderId="45"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10" fillId="4" borderId="0" xfId="0" applyFont="1" applyFill="1" applyBorder="1" applyAlignment="1">
      <alignment vertical="center" wrapText="1"/>
    </xf>
    <xf numFmtId="0" fontId="29" fillId="0" borderId="0" xfId="528" applyFont="1" applyBorder="1" applyAlignment="1">
      <alignment horizontal="center" vertical="center"/>
    </xf>
    <xf numFmtId="0" fontId="29" fillId="0" borderId="0" xfId="528" applyFont="1" applyBorder="1" applyAlignment="1">
      <alignment vertical="center"/>
    </xf>
    <xf numFmtId="0" fontId="30" fillId="0" borderId="0" xfId="0" applyFont="1" applyBorder="1" applyAlignment="1">
      <alignment vertical="center"/>
    </xf>
    <xf numFmtId="0" fontId="29" fillId="0" borderId="0" xfId="528" applyFont="1" applyBorder="1" applyAlignment="1">
      <alignment horizontal="left" vertical="center"/>
    </xf>
    <xf numFmtId="0" fontId="30" fillId="0" borderId="0" xfId="0" applyFont="1" applyBorder="1" applyAlignment="1">
      <alignment horizontal="left" vertical="center"/>
    </xf>
    <xf numFmtId="0" fontId="5" fillId="10" borderId="22" xfId="0" applyFont="1" applyFill="1" applyBorder="1" applyAlignment="1">
      <alignment horizontal="center" vertical="center"/>
    </xf>
    <xf numFmtId="0" fontId="5" fillId="13" borderId="52" xfId="0" applyFont="1" applyFill="1" applyBorder="1" applyAlignment="1">
      <alignment horizontal="center" vertical="center" wrapText="1"/>
    </xf>
    <xf numFmtId="0" fontId="17" fillId="8" borderId="8" xfId="0" applyFont="1" applyFill="1" applyBorder="1" applyAlignment="1">
      <alignment horizontal="center" vertical="distributed"/>
    </xf>
    <xf numFmtId="0" fontId="10" fillId="0" borderId="30"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25" fillId="4" borderId="3" xfId="0" applyNumberFormat="1" applyFont="1" applyFill="1" applyBorder="1" applyAlignment="1">
      <alignment horizontal="center" vertical="center" wrapText="1"/>
    </xf>
    <xf numFmtId="0" fontId="25" fillId="4" borderId="6" xfId="0" applyNumberFormat="1" applyFont="1" applyFill="1" applyBorder="1" applyAlignment="1">
      <alignment horizontal="center" vertical="center" wrapText="1"/>
    </xf>
    <xf numFmtId="0" fontId="17" fillId="8" borderId="18" xfId="0" applyFont="1" applyFill="1" applyBorder="1" applyAlignment="1">
      <alignment horizontal="center" vertical="distributed"/>
    </xf>
    <xf numFmtId="0" fontId="17" fillId="8" borderId="1" xfId="0" applyFont="1" applyFill="1" applyBorder="1" applyAlignment="1">
      <alignment horizontal="center" vertical="center" wrapText="1"/>
    </xf>
    <xf numFmtId="0" fontId="17" fillId="8" borderId="38" xfId="0" applyFont="1" applyFill="1" applyBorder="1" applyAlignment="1">
      <alignment horizontal="center" vertical="distributed"/>
    </xf>
    <xf numFmtId="0" fontId="17" fillId="8" borderId="6" xfId="0" applyFont="1" applyFill="1" applyBorder="1" applyAlignment="1">
      <alignment horizontal="center" vertical="center" wrapText="1"/>
    </xf>
    <xf numFmtId="0" fontId="17" fillId="8" borderId="50"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5" fillId="4" borderId="50" xfId="0" applyFont="1" applyFill="1" applyBorder="1" applyAlignment="1">
      <alignment horizontal="center" vertical="center" wrapText="1"/>
    </xf>
    <xf numFmtId="165" fontId="15" fillId="4" borderId="6" xfId="0" applyNumberFormat="1" applyFont="1" applyFill="1" applyBorder="1" applyAlignment="1">
      <alignment horizontal="center" vertical="center" wrapText="1"/>
    </xf>
    <xf numFmtId="165" fontId="15" fillId="4" borderId="3" xfId="0" applyNumberFormat="1" applyFont="1" applyFill="1" applyBorder="1" applyAlignment="1">
      <alignment horizontal="center" vertical="center" wrapText="1"/>
    </xf>
    <xf numFmtId="0" fontId="6" fillId="4" borderId="48" xfId="0" applyFont="1" applyFill="1" applyBorder="1" applyAlignment="1">
      <alignment vertical="distributed"/>
    </xf>
    <xf numFmtId="0" fontId="14" fillId="8" borderId="38" xfId="0" applyFont="1" applyFill="1" applyBorder="1" applyAlignment="1">
      <alignment horizontal="center" vertical="distributed"/>
    </xf>
    <xf numFmtId="0" fontId="14" fillId="8" borderId="6" xfId="0" applyFont="1" applyFill="1" applyBorder="1" applyAlignment="1">
      <alignment horizontal="center" vertical="center" wrapText="1"/>
    </xf>
    <xf numFmtId="165" fontId="15" fillId="0" borderId="6" xfId="0" applyNumberFormat="1" applyFont="1" applyFill="1" applyBorder="1" applyAlignment="1">
      <alignment horizontal="center" vertical="center" wrapText="1"/>
    </xf>
    <xf numFmtId="0" fontId="10" fillId="0" borderId="47" xfId="0" applyFont="1" applyFill="1" applyBorder="1" applyAlignment="1">
      <alignment horizontal="center" vertical="center" wrapText="1"/>
    </xf>
    <xf numFmtId="0" fontId="6" fillId="14" borderId="13" xfId="0" applyFont="1" applyFill="1" applyBorder="1" applyAlignment="1">
      <alignment vertical="distributed"/>
    </xf>
    <xf numFmtId="0" fontId="10" fillId="0" borderId="17" xfId="0" applyFont="1" applyFill="1" applyBorder="1"/>
    <xf numFmtId="0" fontId="5" fillId="8" borderId="55" xfId="0" applyFont="1" applyFill="1" applyBorder="1" applyAlignment="1">
      <alignment horizontal="center" vertical="distributed"/>
    </xf>
    <xf numFmtId="0" fontId="25" fillId="4" borderId="12" xfId="0" applyNumberFormat="1" applyFont="1" applyFill="1" applyBorder="1" applyAlignment="1">
      <alignment horizontal="justify" vertical="center" wrapText="1"/>
    </xf>
    <xf numFmtId="0" fontId="25" fillId="4" borderId="12" xfId="0" applyNumberFormat="1" applyFont="1" applyFill="1" applyBorder="1" applyAlignment="1">
      <alignment horizontal="center" vertical="center" wrapText="1"/>
    </xf>
    <xf numFmtId="1" fontId="15" fillId="0" borderId="45" xfId="0" applyNumberFormat="1" applyFont="1" applyFill="1" applyBorder="1" applyAlignment="1">
      <alignment horizontal="center" vertical="distributed"/>
    </xf>
    <xf numFmtId="0" fontId="1" fillId="37" borderId="0" xfId="526" applyFill="1" applyAlignment="1">
      <alignment horizontal="justify" vertical="center" wrapText="1"/>
    </xf>
    <xf numFmtId="0" fontId="17" fillId="8" borderId="1" xfId="0" applyFont="1" applyFill="1" applyBorder="1" applyAlignment="1">
      <alignment horizontal="center" vertical="distributed"/>
    </xf>
    <xf numFmtId="0" fontId="10"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0" fontId="10" fillId="0" borderId="21" xfId="0" applyFont="1" applyFill="1" applyBorder="1"/>
    <xf numFmtId="0" fontId="10" fillId="4" borderId="9" xfId="0" applyNumberFormat="1" applyFont="1" applyFill="1" applyBorder="1" applyAlignment="1">
      <alignment horizontal="justify" vertical="center" wrapText="1"/>
    </xf>
    <xf numFmtId="0" fontId="17" fillId="8" borderId="9" xfId="0" applyFont="1" applyFill="1" applyBorder="1" applyAlignment="1">
      <alignment horizontal="center" vertical="distributed"/>
    </xf>
    <xf numFmtId="0" fontId="10" fillId="0" borderId="9" xfId="0" applyNumberFormat="1" applyFont="1" applyFill="1" applyBorder="1" applyAlignment="1">
      <alignment horizontal="justify" vertical="center" wrapText="1"/>
    </xf>
    <xf numFmtId="0" fontId="17" fillId="8" borderId="44" xfId="0" applyFont="1" applyFill="1" applyBorder="1" applyAlignment="1">
      <alignment horizontal="center" vertical="distributed"/>
    </xf>
    <xf numFmtId="0" fontId="17" fillId="8" borderId="12" xfId="0" applyFont="1" applyFill="1" applyBorder="1" applyAlignment="1">
      <alignment horizontal="center" vertical="distributed"/>
    </xf>
    <xf numFmtId="0" fontId="10" fillId="0" borderId="12" xfId="0" applyNumberFormat="1" applyFont="1" applyFill="1" applyBorder="1" applyAlignment="1">
      <alignment horizontal="justify" vertical="center" wrapText="1"/>
    </xf>
    <xf numFmtId="0" fontId="25" fillId="0" borderId="12" xfId="0" applyNumberFormat="1" applyFont="1" applyFill="1" applyBorder="1" applyAlignment="1">
      <alignment horizontal="justify" vertical="center" wrapText="1"/>
    </xf>
    <xf numFmtId="0" fontId="10" fillId="0" borderId="12" xfId="0" applyNumberFormat="1" applyFont="1" applyFill="1" applyBorder="1" applyAlignment="1">
      <alignment horizontal="center" vertical="center" wrapText="1"/>
    </xf>
    <xf numFmtId="0" fontId="25" fillId="0" borderId="12"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5" fillId="0" borderId="12" xfId="0" applyFont="1" applyFill="1" applyBorder="1" applyAlignment="1">
      <alignment horizontal="center" vertical="center" wrapText="1"/>
    </xf>
    <xf numFmtId="165" fontId="15" fillId="0" borderId="12" xfId="0" applyNumberFormat="1"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7" fillId="8" borderId="38" xfId="0" applyFont="1" applyFill="1" applyBorder="1" applyAlignment="1">
      <alignment horizontal="center" vertical="center"/>
    </xf>
    <xf numFmtId="0" fontId="10" fillId="0" borderId="39" xfId="0" applyFont="1" applyFill="1" applyBorder="1" applyAlignment="1">
      <alignment horizontal="center" vertical="center" wrapText="1"/>
    </xf>
    <xf numFmtId="0" fontId="17" fillId="8" borderId="8" xfId="0" applyFont="1" applyFill="1" applyBorder="1" applyAlignment="1">
      <alignment horizontal="center" vertical="center"/>
    </xf>
    <xf numFmtId="0" fontId="10" fillId="0" borderId="11" xfId="0" applyFont="1" applyFill="1" applyBorder="1"/>
    <xf numFmtId="0" fontId="17" fillId="8" borderId="51" xfId="0" applyFont="1" applyFill="1" applyBorder="1" applyAlignment="1">
      <alignment horizontal="center" vertical="distributed"/>
    </xf>
    <xf numFmtId="0" fontId="17" fillId="8" borderId="45" xfId="0" applyFont="1" applyFill="1" applyBorder="1" applyAlignment="1">
      <alignment horizontal="center" vertical="distributed"/>
    </xf>
    <xf numFmtId="0" fontId="10" fillId="0" borderId="45" xfId="0" applyFont="1" applyBorder="1"/>
    <xf numFmtId="0" fontId="15" fillId="0" borderId="45" xfId="0" applyFont="1" applyFill="1" applyBorder="1" applyAlignment="1">
      <alignment horizontal="center" vertical="center"/>
    </xf>
    <xf numFmtId="0" fontId="15" fillId="0" borderId="16"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6" xfId="0" applyNumberFormat="1" applyFont="1" applyFill="1" applyBorder="1" applyAlignment="1">
      <alignment horizontal="justify" vertical="center" wrapText="1"/>
    </xf>
    <xf numFmtId="0" fontId="1" fillId="4" borderId="9" xfId="0" applyNumberFormat="1" applyFont="1" applyFill="1" applyBorder="1" applyAlignment="1">
      <alignment horizontal="justify" vertical="center" wrapText="1"/>
    </xf>
    <xf numFmtId="0" fontId="1" fillId="0" borderId="9" xfId="0" applyNumberFormat="1" applyFont="1" applyFill="1" applyBorder="1" applyAlignment="1">
      <alignment horizontal="justify" vertical="center" wrapText="1"/>
    </xf>
    <xf numFmtId="0" fontId="10" fillId="0" borderId="6" xfId="0" applyNumberFormat="1" applyFont="1" applyFill="1" applyBorder="1" applyAlignment="1">
      <alignment horizontal="center" vertical="center" wrapText="1"/>
    </xf>
    <xf numFmtId="0" fontId="10" fillId="4" borderId="30" xfId="0" applyFont="1" applyFill="1" applyBorder="1" applyAlignment="1">
      <alignment horizontal="justify" vertical="center" wrapText="1"/>
    </xf>
    <xf numFmtId="0" fontId="1" fillId="0" borderId="1" xfId="0" applyNumberFormat="1" applyFont="1" applyFill="1" applyBorder="1" applyAlignment="1">
      <alignment horizontal="justify" vertical="center" wrapText="1"/>
    </xf>
    <xf numFmtId="0" fontId="1" fillId="4" borderId="6" xfId="0" applyNumberFormat="1" applyFont="1" applyFill="1" applyBorder="1" applyAlignment="1">
      <alignment horizontal="justify" vertical="center" wrapText="1"/>
    </xf>
    <xf numFmtId="0" fontId="1" fillId="0" borderId="52" xfId="0" applyFont="1" applyBorder="1" applyAlignment="1">
      <alignment horizontal="justify" vertical="center" wrapText="1"/>
    </xf>
    <xf numFmtId="0" fontId="10" fillId="0" borderId="48" xfId="0" applyNumberFormat="1" applyFont="1" applyFill="1" applyBorder="1" applyAlignment="1">
      <alignment horizontal="center" vertical="center" wrapText="1"/>
    </xf>
    <xf numFmtId="0" fontId="1" fillId="0" borderId="8"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48" xfId="0" applyNumberFormat="1" applyFont="1" applyFill="1" applyBorder="1" applyAlignment="1">
      <alignment horizontal="justify" vertical="center" wrapText="1"/>
    </xf>
    <xf numFmtId="0" fontId="1" fillId="0" borderId="8" xfId="0" applyNumberFormat="1" applyFont="1" applyFill="1" applyBorder="1" applyAlignment="1">
      <alignment horizontal="justify" vertical="center" wrapText="1"/>
    </xf>
    <xf numFmtId="0" fontId="1" fillId="0" borderId="0" xfId="0" applyNumberFormat="1" applyFont="1" applyFill="1" applyBorder="1" applyAlignment="1">
      <alignment horizontal="justify" vertical="center" wrapText="1"/>
    </xf>
    <xf numFmtId="0" fontId="17" fillId="8" borderId="45"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25" fillId="4" borderId="1" xfId="0" applyNumberFormat="1" applyFont="1" applyFill="1" applyBorder="1" applyAlignment="1">
      <alignment horizontal="justify" vertical="center" wrapText="1"/>
    </xf>
    <xf numFmtId="0" fontId="10" fillId="4" borderId="1" xfId="0" applyNumberFormat="1" applyFont="1" applyFill="1" applyBorder="1" applyAlignment="1">
      <alignment horizontal="center" vertical="center" wrapText="1"/>
    </xf>
    <xf numFmtId="0" fontId="25" fillId="4" borderId="11" xfId="0" applyNumberFormat="1" applyFont="1" applyFill="1" applyBorder="1" applyAlignment="1">
      <alignment horizontal="justify" vertical="center" wrapText="1"/>
    </xf>
    <xf numFmtId="0" fontId="10" fillId="4" borderId="50" xfId="0" applyNumberFormat="1" applyFont="1" applyFill="1" applyBorder="1" applyAlignment="1">
      <alignment horizontal="center" vertical="center" wrapText="1"/>
    </xf>
    <xf numFmtId="0" fontId="25" fillId="4" borderId="9" xfId="0" applyNumberFormat="1" applyFont="1" applyFill="1" applyBorder="1" applyAlignment="1">
      <alignment horizontal="justify" vertical="center" wrapText="1"/>
    </xf>
    <xf numFmtId="0" fontId="1" fillId="0" borderId="20" xfId="0" applyNumberFormat="1" applyFont="1" applyFill="1" applyBorder="1" applyAlignment="1">
      <alignment horizontal="justify" vertical="center" wrapText="1"/>
    </xf>
    <xf numFmtId="0" fontId="25" fillId="4" borderId="20" xfId="0" applyNumberFormat="1" applyFont="1" applyFill="1" applyBorder="1" applyAlignment="1">
      <alignment horizontal="justify" vertical="center" wrapText="1"/>
    </xf>
    <xf numFmtId="0" fontId="1" fillId="0" borderId="12" xfId="0" applyNumberFormat="1" applyFont="1" applyFill="1" applyBorder="1" applyAlignment="1">
      <alignment horizontal="justify" vertical="center" wrapText="1"/>
    </xf>
    <xf numFmtId="0" fontId="25" fillId="4" borderId="6" xfId="0" applyNumberFormat="1" applyFont="1" applyFill="1" applyBorder="1" applyAlignment="1">
      <alignment horizontal="justify" vertical="center" wrapText="1"/>
    </xf>
    <xf numFmtId="0" fontId="25" fillId="0" borderId="17" xfId="0" applyNumberFormat="1" applyFont="1" applyFill="1" applyBorder="1" applyAlignment="1">
      <alignment horizontal="center" vertical="center" wrapText="1"/>
    </xf>
    <xf numFmtId="0" fontId="1" fillId="0" borderId="10" xfId="0" applyNumberFormat="1" applyFont="1" applyFill="1" applyBorder="1" applyAlignment="1">
      <alignment horizontal="justify" vertical="center" wrapText="1"/>
    </xf>
    <xf numFmtId="0" fontId="5" fillId="8" borderId="51" xfId="0" applyFont="1" applyFill="1" applyBorder="1" applyAlignment="1">
      <alignment horizontal="center" vertical="distributed"/>
    </xf>
    <xf numFmtId="0" fontId="5" fillId="8" borderId="45" xfId="0" applyFont="1" applyFill="1" applyBorder="1" applyAlignment="1">
      <alignment horizontal="center" vertical="center" wrapText="1"/>
    </xf>
    <xf numFmtId="0" fontId="1" fillId="0" borderId="14" xfId="0" applyNumberFormat="1" applyFont="1" applyFill="1" applyBorder="1" applyAlignment="1">
      <alignment horizontal="justify" vertical="center" wrapText="1"/>
    </xf>
    <xf numFmtId="0" fontId="25" fillId="0" borderId="20" xfId="0" applyNumberFormat="1" applyFont="1" applyFill="1" applyBorder="1" applyAlignment="1">
      <alignment horizontal="justify" vertical="center" wrapText="1"/>
    </xf>
    <xf numFmtId="0" fontId="25" fillId="4" borderId="45"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15" fillId="4" borderId="1" xfId="0" applyNumberFormat="1" applyFont="1" applyFill="1" applyBorder="1" applyAlignment="1">
      <alignment horizontal="justify" vertical="center" wrapText="1"/>
    </xf>
    <xf numFmtId="0" fontId="15" fillId="4" borderId="9" xfId="0" applyNumberFormat="1" applyFont="1" applyFill="1" applyBorder="1" applyAlignment="1">
      <alignment horizontal="justify" vertical="center" wrapText="1"/>
    </xf>
    <xf numFmtId="0" fontId="15" fillId="4" borderId="6" xfId="0" applyFont="1" applyFill="1" applyBorder="1" applyAlignment="1">
      <alignment horizontal="center" vertical="center" wrapText="1"/>
    </xf>
    <xf numFmtId="165" fontId="15" fillId="4" borderId="6" xfId="0" applyNumberFormat="1"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10" fillId="0" borderId="65"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6" xfId="0" applyFont="1" applyBorder="1" applyAlignment="1">
      <alignment horizontal="center" vertical="center"/>
    </xf>
    <xf numFmtId="0" fontId="10" fillId="0" borderId="67" xfId="0" applyFont="1" applyFill="1" applyBorder="1" applyAlignment="1">
      <alignment horizontal="center" vertical="center"/>
    </xf>
    <xf numFmtId="0" fontId="1" fillId="37" borderId="0" xfId="526" applyFont="1" applyFill="1" applyAlignment="1">
      <alignment vertical="center" wrapText="1"/>
    </xf>
    <xf numFmtId="0" fontId="10" fillId="0" borderId="0" xfId="0" applyFont="1" applyAlignment="1"/>
    <xf numFmtId="0" fontId="7" fillId="0" borderId="0" xfId="526" applyFont="1" applyFill="1" applyAlignment="1">
      <alignment vertical="center" wrapText="1"/>
    </xf>
    <xf numFmtId="0" fontId="10" fillId="37" borderId="0" xfId="526" applyFont="1" applyFill="1" applyAlignment="1">
      <alignment vertical="center"/>
    </xf>
    <xf numFmtId="0" fontId="10" fillId="37" borderId="0" xfId="526" applyFont="1" applyFill="1" applyAlignment="1">
      <alignment vertical="center" wrapText="1"/>
    </xf>
    <xf numFmtId="0" fontId="7" fillId="37" borderId="0" xfId="526" applyFont="1" applyFill="1" applyAlignment="1">
      <alignment vertical="center" wrapText="1"/>
    </xf>
    <xf numFmtId="0" fontId="25" fillId="0" borderId="68" xfId="0" applyNumberFormat="1" applyFont="1" applyFill="1" applyBorder="1" applyAlignment="1">
      <alignment horizontal="center" vertical="center" wrapText="1"/>
    </xf>
    <xf numFmtId="0" fontId="1" fillId="0" borderId="29" xfId="0" applyFont="1" applyFill="1" applyBorder="1" applyAlignment="1">
      <alignment horizontal="justify" vertical="top" wrapText="1"/>
    </xf>
    <xf numFmtId="0" fontId="1" fillId="0" borderId="30" xfId="0" applyFont="1" applyFill="1" applyBorder="1" applyAlignment="1">
      <alignment horizontal="justify" vertical="center" wrapText="1"/>
    </xf>
    <xf numFmtId="0" fontId="1" fillId="0" borderId="30"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5" fillId="4" borderId="7" xfId="0" applyFont="1" applyFill="1" applyBorder="1" applyAlignment="1">
      <alignment horizontal="center" vertical="center"/>
    </xf>
    <xf numFmtId="0" fontId="10" fillId="4" borderId="12" xfId="0" applyNumberFormat="1" applyFont="1" applyFill="1" applyBorder="1" applyAlignment="1">
      <alignment horizontal="center" vertical="center" wrapText="1"/>
    </xf>
    <xf numFmtId="0" fontId="10" fillId="4" borderId="3" xfId="0" applyNumberFormat="1" applyFont="1" applyFill="1" applyBorder="1" applyAlignment="1">
      <alignment horizontal="center" vertical="center" wrapText="1"/>
    </xf>
    <xf numFmtId="0" fontId="6" fillId="4" borderId="9" xfId="0" applyFont="1" applyFill="1" applyBorder="1" applyAlignment="1">
      <alignment vertical="center" wrapText="1"/>
    </xf>
    <xf numFmtId="0" fontId="6" fillId="4" borderId="41" xfId="0" applyFont="1" applyFill="1" applyBorder="1" applyAlignment="1">
      <alignment vertical="center" wrapText="1"/>
    </xf>
    <xf numFmtId="0" fontId="7"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0" fillId="4" borderId="9" xfId="0" applyNumberFormat="1" applyFont="1" applyFill="1" applyBorder="1" applyAlignment="1">
      <alignment horizontal="center" vertical="center" wrapText="1"/>
    </xf>
    <xf numFmtId="0" fontId="10" fillId="0" borderId="0" xfId="0" applyFont="1" applyFill="1"/>
    <xf numFmtId="0" fontId="10" fillId="0" borderId="6"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21" xfId="0" applyNumberFormat="1" applyFont="1" applyFill="1" applyBorder="1" applyAlignment="1">
      <alignment horizontal="justify" vertical="center" wrapText="1"/>
    </xf>
    <xf numFmtId="0" fontId="5" fillId="4" borderId="11" xfId="0" applyFont="1" applyFill="1" applyBorder="1" applyAlignment="1">
      <alignment vertical="center" wrapText="1"/>
    </xf>
    <xf numFmtId="0" fontId="5" fillId="4" borderId="40" xfId="0" applyFont="1" applyFill="1" applyBorder="1" applyAlignment="1">
      <alignment vertical="center" wrapText="1"/>
    </xf>
    <xf numFmtId="0" fontId="5" fillId="4" borderId="9" xfId="0" applyFont="1" applyFill="1" applyBorder="1" applyAlignment="1">
      <alignment vertical="center" wrapText="1"/>
    </xf>
    <xf numFmtId="0" fontId="1" fillId="0" borderId="9" xfId="0" applyNumberFormat="1" applyFont="1" applyFill="1" applyBorder="1" applyAlignment="1">
      <alignment horizontal="center" vertical="center" wrapText="1"/>
    </xf>
    <xf numFmtId="0" fontId="10" fillId="0" borderId="9" xfId="0" applyFont="1" applyFill="1" applyBorder="1" applyAlignment="1">
      <alignment horizontal="center" vertical="center"/>
    </xf>
    <xf numFmtId="0" fontId="1" fillId="0" borderId="20" xfId="0" applyFont="1" applyFill="1" applyBorder="1" applyAlignment="1">
      <alignment horizontal="center" vertical="center"/>
    </xf>
    <xf numFmtId="0" fontId="10" fillId="0" borderId="76" xfId="0" applyFont="1" applyFill="1" applyBorder="1" applyAlignment="1">
      <alignment horizontal="center" vertical="center"/>
    </xf>
    <xf numFmtId="0" fontId="15" fillId="0" borderId="3" xfId="0" applyFont="1" applyFill="1" applyBorder="1" applyAlignment="1">
      <alignment horizontal="center" vertical="center" wrapText="1"/>
    </xf>
    <xf numFmtId="165" fontId="15" fillId="0" borderId="3" xfId="0" applyNumberFormat="1"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77" xfId="0" applyFont="1" applyBorder="1" applyAlignment="1">
      <alignment horizontal="justify" vertical="top"/>
    </xf>
    <xf numFmtId="0" fontId="10" fillId="0" borderId="26" xfId="0" applyFont="1" applyBorder="1" applyAlignment="1">
      <alignment horizontal="left"/>
    </xf>
    <xf numFmtId="0" fontId="10" fillId="0" borderId="27" xfId="0" applyFont="1" applyBorder="1" applyAlignment="1">
      <alignment horizontal="left"/>
    </xf>
    <xf numFmtId="0" fontId="10" fillId="0" borderId="79" xfId="0" applyFont="1" applyBorder="1" applyAlignment="1">
      <alignment horizontal="justify" vertical="top"/>
    </xf>
    <xf numFmtId="0" fontId="10" fillId="0" borderId="80" xfId="0" applyFont="1" applyBorder="1" applyAlignment="1">
      <alignment horizontal="justify" vertical="top"/>
    </xf>
    <xf numFmtId="0" fontId="10" fillId="0" borderId="81" xfId="0" applyFont="1" applyBorder="1" applyAlignment="1">
      <alignment horizontal="left"/>
    </xf>
    <xf numFmtId="0" fontId="10" fillId="0" borderId="77" xfId="0" applyFont="1" applyBorder="1" applyAlignment="1">
      <alignment horizontal="left"/>
    </xf>
    <xf numFmtId="0" fontId="6" fillId="0" borderId="25" xfId="525" applyFont="1" applyFill="1" applyBorder="1" applyAlignment="1">
      <alignment horizontal="center" vertical="center" wrapText="1"/>
    </xf>
    <xf numFmtId="0" fontId="6" fillId="0" borderId="21" xfId="525" applyFont="1" applyFill="1" applyBorder="1" applyAlignment="1">
      <alignment horizontal="center" vertical="center" wrapText="1"/>
    </xf>
    <xf numFmtId="0" fontId="6" fillId="0" borderId="5" xfId="525" applyFont="1" applyFill="1" applyBorder="1" applyAlignment="1">
      <alignment horizontal="center" vertical="center" wrapText="1"/>
    </xf>
    <xf numFmtId="0" fontId="6" fillId="0" borderId="0" xfId="525" applyFont="1" applyFill="1" applyBorder="1" applyAlignment="1">
      <alignment horizontal="center" vertical="center" wrapText="1"/>
    </xf>
    <xf numFmtId="0" fontId="6" fillId="0" borderId="74" xfId="525" applyFont="1" applyFill="1" applyBorder="1" applyAlignment="1">
      <alignment horizontal="center" vertical="center" wrapText="1"/>
    </xf>
    <xf numFmtId="0" fontId="6" fillId="0" borderId="78" xfId="525" applyFont="1" applyFill="1" applyBorder="1" applyAlignment="1">
      <alignment horizontal="center" vertical="center" wrapText="1"/>
    </xf>
    <xf numFmtId="0" fontId="52" fillId="0" borderId="9" xfId="0" applyFont="1" applyBorder="1" applyAlignment="1">
      <alignment horizontal="center" vertical="center"/>
    </xf>
    <xf numFmtId="0" fontId="25" fillId="0" borderId="11"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7" fillId="0" borderId="11"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4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11" xfId="0" applyFont="1" applyFill="1" applyBorder="1" applyAlignment="1">
      <alignment horizontal="center" vertical="center"/>
    </xf>
    <xf numFmtId="0" fontId="17" fillId="4" borderId="53"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56"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9" fillId="4" borderId="17" xfId="0" applyFont="1" applyFill="1" applyBorder="1" applyAlignment="1">
      <alignment horizontal="center" vertical="center"/>
    </xf>
    <xf numFmtId="0" fontId="7" fillId="4" borderId="71"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6" fillId="4" borderId="53" xfId="0" applyFont="1" applyFill="1" applyBorder="1" applyAlignment="1">
      <alignment horizontal="center" vertical="distributed"/>
    </xf>
    <xf numFmtId="0" fontId="6" fillId="4" borderId="49" xfId="0" applyFont="1" applyFill="1" applyBorder="1" applyAlignment="1">
      <alignment horizontal="center" vertical="distributed"/>
    </xf>
    <xf numFmtId="0" fontId="6" fillId="4" borderId="24" xfId="0" applyFont="1" applyFill="1" applyBorder="1" applyAlignment="1">
      <alignment horizontal="center" vertical="distributed"/>
    </xf>
    <xf numFmtId="0" fontId="6" fillId="4" borderId="11"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5" fillId="4" borderId="48"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4" fillId="0" borderId="23" xfId="0" applyFont="1" applyFill="1" applyBorder="1" applyAlignment="1">
      <alignment horizontal="right" vertical="distributed"/>
    </xf>
    <xf numFmtId="0" fontId="14" fillId="0" borderId="0" xfId="0" applyFont="1" applyFill="1" applyBorder="1" applyAlignment="1">
      <alignment horizontal="right" vertical="distributed"/>
    </xf>
    <xf numFmtId="0" fontId="6" fillId="14" borderId="36"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4" borderId="37"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54"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69" xfId="0" applyFont="1" applyFill="1" applyBorder="1" applyAlignment="1">
      <alignment horizontal="center" vertical="center" wrapText="1"/>
    </xf>
    <xf numFmtId="0" fontId="25" fillId="4" borderId="70" xfId="0" applyFont="1" applyFill="1" applyBorder="1" applyAlignment="1">
      <alignment horizontal="center" vertical="center" wrapText="1"/>
    </xf>
    <xf numFmtId="0" fontId="10" fillId="0" borderId="11" xfId="0"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 fillId="0" borderId="53"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24" xfId="0" applyFont="1" applyFill="1" applyBorder="1" applyAlignment="1">
      <alignment horizontal="center" vertical="center" wrapText="1"/>
    </xf>
    <xf numFmtId="1" fontId="15" fillId="9" borderId="7" xfId="0" applyNumberFormat="1" applyFont="1" applyFill="1" applyBorder="1" applyAlignment="1">
      <alignment horizontal="center" vertical="center"/>
    </xf>
    <xf numFmtId="1" fontId="15" fillId="9" borderId="10" xfId="0" applyNumberFormat="1" applyFont="1" applyFill="1" applyBorder="1" applyAlignment="1">
      <alignment horizontal="center" vertical="center"/>
    </xf>
    <xf numFmtId="164" fontId="14" fillId="11" borderId="0" xfId="0" applyNumberFormat="1" applyFont="1" applyFill="1" applyBorder="1" applyAlignment="1">
      <alignment horizontal="center" vertical="distributed"/>
    </xf>
    <xf numFmtId="165" fontId="15" fillId="4" borderId="3" xfId="0" applyNumberFormat="1" applyFont="1" applyFill="1" applyBorder="1" applyAlignment="1">
      <alignment horizontal="center" vertical="center" wrapText="1"/>
    </xf>
    <xf numFmtId="165" fontId="15" fillId="4" borderId="45"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5" fillId="4" borderId="11"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41" xfId="0" applyFont="1" applyFill="1" applyBorder="1" applyAlignment="1">
      <alignment horizontal="center" vertical="center"/>
    </xf>
    <xf numFmtId="0" fontId="7" fillId="4" borderId="53"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69"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70" xfId="0" applyFont="1" applyFill="1" applyBorder="1" applyAlignment="1">
      <alignment horizontal="center" vertical="center" wrapText="1"/>
    </xf>
    <xf numFmtId="0" fontId="15" fillId="0" borderId="53"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24" xfId="0" applyFont="1" applyFill="1" applyBorder="1" applyAlignment="1">
      <alignment horizontal="center" vertical="center"/>
    </xf>
    <xf numFmtId="0" fontId="22" fillId="4" borderId="0" xfId="0" applyFont="1" applyFill="1" applyAlignment="1">
      <alignment horizontal="center"/>
    </xf>
    <xf numFmtId="0" fontId="14" fillId="4" borderId="17" xfId="0" applyFont="1" applyFill="1" applyBorder="1" applyAlignment="1">
      <alignment horizontal="center" vertical="center"/>
    </xf>
    <xf numFmtId="0" fontId="25" fillId="0" borderId="15"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6" fillId="14" borderId="36" xfId="0" applyFont="1" applyFill="1" applyBorder="1" applyAlignment="1">
      <alignment horizontal="center" vertical="center"/>
    </xf>
    <xf numFmtId="0" fontId="6" fillId="14" borderId="35" xfId="0" applyFont="1" applyFill="1" applyBorder="1" applyAlignment="1">
      <alignment horizontal="center" vertical="center"/>
    </xf>
    <xf numFmtId="0" fontId="6" fillId="14" borderId="37" xfId="0" applyFont="1" applyFill="1" applyBorder="1" applyAlignment="1">
      <alignment horizontal="center" vertical="center"/>
    </xf>
    <xf numFmtId="0" fontId="6" fillId="14" borderId="36" xfId="0" applyFont="1" applyFill="1" applyBorder="1" applyAlignment="1">
      <alignment horizontal="center" vertical="distributed"/>
    </xf>
    <xf numFmtId="0" fontId="6" fillId="14" borderId="35" xfId="0" applyFont="1" applyFill="1" applyBorder="1" applyAlignment="1">
      <alignment horizontal="center" vertical="distributed"/>
    </xf>
    <xf numFmtId="0" fontId="6" fillId="14" borderId="37" xfId="0" applyFont="1" applyFill="1" applyBorder="1" applyAlignment="1">
      <alignment horizontal="center" vertical="distributed"/>
    </xf>
    <xf numFmtId="0" fontId="25" fillId="4" borderId="17"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5" xfId="0" applyFont="1" applyFill="1" applyBorder="1" applyAlignment="1">
      <alignment horizontal="center" vertical="center" wrapText="1"/>
    </xf>
    <xf numFmtId="0" fontId="5" fillId="4" borderId="15"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54" xfId="0" applyFont="1" applyFill="1" applyBorder="1" applyAlignment="1">
      <alignment horizontal="center" vertical="center"/>
    </xf>
    <xf numFmtId="0" fontId="8" fillId="0" borderId="44" xfId="525" applyFont="1" applyFill="1" applyBorder="1" applyAlignment="1">
      <alignment horizontal="center" vertical="center" wrapText="1"/>
    </xf>
    <xf numFmtId="0" fontId="8" fillId="0" borderId="12" xfId="525" applyFont="1" applyFill="1" applyBorder="1" applyAlignment="1">
      <alignment horizontal="center" vertical="center" wrapText="1"/>
    </xf>
    <xf numFmtId="0" fontId="8" fillId="0" borderId="8" xfId="525" applyFont="1" applyFill="1" applyBorder="1" applyAlignment="1">
      <alignment horizontal="center" vertical="center" wrapText="1"/>
    </xf>
    <xf numFmtId="0" fontId="8" fillId="0" borderId="9" xfId="525" applyFont="1" applyFill="1" applyBorder="1" applyAlignment="1">
      <alignment horizontal="center" vertical="center" wrapText="1"/>
    </xf>
    <xf numFmtId="0" fontId="8" fillId="0" borderId="19" xfId="525" applyFont="1" applyFill="1" applyBorder="1" applyAlignment="1">
      <alignment horizontal="center" vertical="center" wrapText="1"/>
    </xf>
    <xf numFmtId="0" fontId="8" fillId="0" borderId="20" xfId="525" applyFont="1" applyFill="1" applyBorder="1" applyAlignment="1">
      <alignment horizontal="center" vertical="center" wrapText="1"/>
    </xf>
    <xf numFmtId="0" fontId="54" fillId="0" borderId="9" xfId="528" applyFont="1" applyBorder="1" applyAlignment="1">
      <alignment horizontal="left" vertical="center"/>
    </xf>
    <xf numFmtId="0" fontId="54" fillId="0" borderId="9" xfId="528" applyFont="1" applyBorder="1" applyAlignment="1">
      <alignment horizontal="center" vertical="center"/>
    </xf>
    <xf numFmtId="0" fontId="54" fillId="0" borderId="11" xfId="528" applyFont="1" applyBorder="1" applyAlignment="1">
      <alignment horizontal="center" vertical="center"/>
    </xf>
    <xf numFmtId="0" fontId="10" fillId="0" borderId="0" xfId="0" applyFont="1" applyAlignment="1">
      <alignment horizontal="center"/>
    </xf>
    <xf numFmtId="0" fontId="1" fillId="37" borderId="0" xfId="526" applyFont="1" applyFill="1" applyAlignment="1">
      <alignment horizontal="center" wrapText="1"/>
    </xf>
    <xf numFmtId="0" fontId="51" fillId="0" borderId="36" xfId="528" applyFont="1" applyBorder="1" applyAlignment="1">
      <alignment horizontal="justify" vertical="top" wrapText="1"/>
    </xf>
    <xf numFmtId="0" fontId="51" fillId="0" borderId="35" xfId="528" applyFont="1" applyBorder="1" applyAlignment="1">
      <alignment horizontal="justify" vertical="top"/>
    </xf>
    <xf numFmtId="0" fontId="51" fillId="0" borderId="79" xfId="528" applyFont="1" applyBorder="1" applyAlignment="1">
      <alignment horizontal="justify" vertical="top"/>
    </xf>
    <xf numFmtId="0" fontId="51" fillId="0" borderId="37" xfId="528" applyFont="1" applyBorder="1" applyAlignment="1">
      <alignment horizontal="justify" vertical="top"/>
    </xf>
    <xf numFmtId="0" fontId="10" fillId="0" borderId="13" xfId="0" applyFont="1" applyBorder="1" applyAlignment="1">
      <alignment horizontal="center"/>
    </xf>
    <xf numFmtId="0" fontId="10" fillId="0" borderId="28" xfId="0" applyFont="1" applyBorder="1" applyAlignment="1">
      <alignment horizontal="center"/>
    </xf>
    <xf numFmtId="0" fontId="15" fillId="4" borderId="53"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24" xfId="0" applyFont="1" applyFill="1" applyBorder="1" applyAlignment="1">
      <alignment horizontal="center" vertical="center"/>
    </xf>
    <xf numFmtId="0" fontId="10" fillId="0" borderId="53" xfId="0" applyFont="1" applyFill="1" applyBorder="1" applyAlignment="1">
      <alignment horizontal="center"/>
    </xf>
    <xf numFmtId="0" fontId="10" fillId="0" borderId="49" xfId="0" applyFont="1" applyFill="1" applyBorder="1" applyAlignment="1">
      <alignment horizontal="center"/>
    </xf>
    <xf numFmtId="0" fontId="10" fillId="0" borderId="24" xfId="0" applyFont="1" applyFill="1" applyBorder="1" applyAlignment="1">
      <alignment horizont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54" xfId="0" applyFont="1" applyFill="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54" xfId="0" applyFont="1" applyBorder="1" applyAlignment="1">
      <alignment horizontal="center" vertical="center"/>
    </xf>
    <xf numFmtId="0" fontId="6" fillId="4" borderId="9" xfId="0" applyFont="1" applyFill="1" applyBorder="1" applyAlignment="1">
      <alignment horizontal="center" vertical="center" wrapText="1"/>
    </xf>
    <xf numFmtId="0" fontId="7" fillId="0" borderId="0" xfId="526" applyFont="1" applyFill="1" applyAlignment="1">
      <alignment horizontal="center" vertical="center" wrapText="1"/>
    </xf>
    <xf numFmtId="0" fontId="10" fillId="37" borderId="0" xfId="526" applyFont="1" applyFill="1" applyAlignment="1">
      <alignment horizontal="center" vertical="center"/>
    </xf>
    <xf numFmtId="0" fontId="10" fillId="37" borderId="0" xfId="526" applyFont="1" applyFill="1" applyAlignment="1">
      <alignment horizontal="center" vertical="center" wrapText="1"/>
    </xf>
    <xf numFmtId="0" fontId="7" fillId="37" borderId="0" xfId="526" applyFont="1" applyFill="1" applyAlignment="1">
      <alignment horizontal="center" vertical="center" wrapText="1"/>
    </xf>
    <xf numFmtId="0" fontId="12" fillId="14" borderId="36" xfId="0" applyFont="1" applyFill="1" applyBorder="1" applyAlignment="1">
      <alignment horizontal="center" vertical="distributed"/>
    </xf>
    <xf numFmtId="0" fontId="12" fillId="14" borderId="35" xfId="0" applyFont="1" applyFill="1" applyBorder="1" applyAlignment="1">
      <alignment horizontal="center" vertical="distributed"/>
    </xf>
    <xf numFmtId="0" fontId="12" fillId="14" borderId="37" xfId="0" applyFont="1" applyFill="1" applyBorder="1" applyAlignment="1">
      <alignment horizontal="center" vertical="distributed"/>
    </xf>
    <xf numFmtId="0" fontId="16" fillId="13" borderId="31" xfId="0" applyFont="1" applyFill="1" applyBorder="1" applyAlignment="1">
      <alignment horizontal="center" vertical="center"/>
    </xf>
    <xf numFmtId="0" fontId="16" fillId="13" borderId="32" xfId="0" applyFont="1" applyFill="1" applyBorder="1" applyAlignment="1">
      <alignment horizontal="center" vertical="center"/>
    </xf>
    <xf numFmtId="0" fontId="16" fillId="13" borderId="33" xfId="0" applyFont="1" applyFill="1" applyBorder="1" applyAlignment="1">
      <alignment horizontal="center" vertical="center"/>
    </xf>
    <xf numFmtId="0" fontId="25" fillId="4" borderId="9" xfId="0" applyFont="1" applyFill="1" applyBorder="1" applyAlignment="1">
      <alignment horizontal="center" vertical="center" wrapText="1"/>
    </xf>
    <xf numFmtId="0" fontId="10" fillId="0" borderId="31" xfId="0" applyFont="1" applyBorder="1" applyAlignment="1">
      <alignment horizontal="center"/>
    </xf>
    <xf numFmtId="0" fontId="10" fillId="0" borderId="32" xfId="0" applyFont="1" applyBorder="1" applyAlignment="1">
      <alignment horizontal="center"/>
    </xf>
    <xf numFmtId="0" fontId="10" fillId="0" borderId="33" xfId="0" applyFont="1" applyBorder="1" applyAlignment="1">
      <alignment horizontal="center"/>
    </xf>
    <xf numFmtId="0" fontId="15" fillId="0" borderId="42" xfId="0" applyFont="1" applyBorder="1" applyAlignment="1">
      <alignment horizontal="center"/>
    </xf>
    <xf numFmtId="0" fontId="14" fillId="0" borderId="2" xfId="0" applyFont="1" applyFill="1" applyBorder="1" applyAlignment="1">
      <alignment horizontal="right" vertical="distributed"/>
    </xf>
    <xf numFmtId="0" fontId="14" fillId="0" borderId="21" xfId="0" applyFont="1" applyFill="1" applyBorder="1" applyAlignment="1">
      <alignment horizontal="right" vertical="distributed"/>
    </xf>
    <xf numFmtId="0" fontId="25" fillId="4" borderId="74" xfId="0" applyFont="1" applyFill="1" applyBorder="1" applyAlignment="1">
      <alignment horizontal="center" vertical="center" wrapText="1"/>
    </xf>
    <xf numFmtId="0" fontId="25" fillId="4" borderId="75" xfId="0" applyFont="1" applyFill="1" applyBorder="1" applyAlignment="1">
      <alignment horizontal="center" vertical="center" wrapText="1"/>
    </xf>
  </cellXfs>
  <cellStyles count="577">
    <cellStyle name="20% - Énfasis1 2" xfId="530"/>
    <cellStyle name="20% - Énfasis2 2" xfId="531"/>
    <cellStyle name="20% - Énfasis3 2" xfId="532"/>
    <cellStyle name="20% - Énfasis4 2" xfId="533"/>
    <cellStyle name="20% - Énfasis5 2" xfId="534"/>
    <cellStyle name="20% - Énfasis6 2" xfId="535"/>
    <cellStyle name="40% - Énfasis1 2" xfId="536"/>
    <cellStyle name="40% - Énfasis2 2" xfId="537"/>
    <cellStyle name="40% - Énfasis3 2" xfId="538"/>
    <cellStyle name="40% - Énfasis4 2" xfId="539"/>
    <cellStyle name="40% - Énfasis5 2" xfId="540"/>
    <cellStyle name="40% - Énfasis6 2" xfId="541"/>
    <cellStyle name="60% - Énfasis1 2" xfId="542"/>
    <cellStyle name="60% - Énfasis2 2" xfId="543"/>
    <cellStyle name="60% - Énfasis3 2" xfId="544"/>
    <cellStyle name="60% - Énfasis4 2" xfId="545"/>
    <cellStyle name="60% - Énfasis5 2" xfId="546"/>
    <cellStyle name="60% - Énfasis6 2" xfId="547"/>
    <cellStyle name="Buena 2" xfId="548"/>
    <cellStyle name="Cálculo 2" xfId="549"/>
    <cellStyle name="Celda de comprobación 2" xfId="550"/>
    <cellStyle name="Celda vinculada 2" xfId="551"/>
    <cellStyle name="Encabezado 4 2" xfId="552"/>
    <cellStyle name="Énfasis1 2" xfId="553"/>
    <cellStyle name="Énfasis2 2" xfId="554"/>
    <cellStyle name="Énfasis3 2" xfId="555"/>
    <cellStyle name="Énfasis4 2" xfId="556"/>
    <cellStyle name="Énfasis5 2" xfId="557"/>
    <cellStyle name="Énfasis6 2" xfId="558"/>
    <cellStyle name="Entrada 2" xfId="559"/>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2" xfId="560"/>
    <cellStyle name="Hipervínculo 3" xfId="56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Incorrecto 2" xfId="562"/>
    <cellStyle name="Millares 2" xfId="523"/>
    <cellStyle name="Moneda 2" xfId="563"/>
    <cellStyle name="Neutral 2" xfId="564"/>
    <cellStyle name="Normal" xfId="0" builtinId="0"/>
    <cellStyle name="Normal 2" xfId="525"/>
    <cellStyle name="Normal 2 2" xfId="526"/>
    <cellStyle name="Normal 2 3" xfId="524"/>
    <cellStyle name="Normal 3" xfId="565"/>
    <cellStyle name="Normal 3 2" xfId="566"/>
    <cellStyle name="Normal 3_MATRIZ DE PELIGROS TRONEX" xfId="567"/>
    <cellStyle name="Normal 4" xfId="527"/>
    <cellStyle name="Normal 5" xfId="529"/>
    <cellStyle name="Normal 6" xfId="528"/>
    <cellStyle name="Notas 2" xfId="568"/>
    <cellStyle name="Porcentaje 2" xfId="569"/>
    <cellStyle name="Salida 2" xfId="570"/>
    <cellStyle name="Texto de advertencia 2" xfId="571"/>
    <cellStyle name="Texto explicativo 2" xfId="572"/>
    <cellStyle name="Título 2 2" xfId="574"/>
    <cellStyle name="Título 3 2" xfId="575"/>
    <cellStyle name="Título 4" xfId="573"/>
    <cellStyle name="Total 2" xfId="576"/>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345412</xdr:colOff>
      <xdr:row>1</xdr:row>
      <xdr:rowOff>73269</xdr:rowOff>
    </xdr:from>
    <xdr:to>
      <xdr:col>2</xdr:col>
      <xdr:colOff>847829</xdr:colOff>
      <xdr:row>3</xdr:row>
      <xdr:rowOff>429148</xdr:rowOff>
    </xdr:to>
    <xdr:pic>
      <xdr:nvPicPr>
        <xdr:cNvPr id="10" name="Imagen 9">
          <a:extLst>
            <a:ext uri="{FF2B5EF4-FFF2-40B4-BE49-F238E27FC236}">
              <a16:creationId xmlns:a16="http://schemas.microsoft.com/office/drawing/2014/main" xmlns="" id="{410989A1-668C-45F7-8D86-28863DC35D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12" y="272143"/>
          <a:ext cx="1318846" cy="9525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W114"/>
  <sheetViews>
    <sheetView showGridLines="0" tabSelected="1" topLeftCell="A95" zoomScale="91" zoomScaleNormal="91" workbookViewId="0">
      <selection activeCell="A101" sqref="A101:AO108"/>
    </sheetView>
  </sheetViews>
  <sheetFormatPr baseColWidth="10" defaultRowHeight="14.25" x14ac:dyDescent="0.2"/>
  <cols>
    <col min="1" max="1" width="11.42578125" style="1"/>
    <col min="2" max="2" width="15.85546875" style="55" customWidth="1"/>
    <col min="3" max="3" width="22.42578125" style="55" customWidth="1"/>
    <col min="4" max="4" width="49.42578125" style="1" customWidth="1"/>
    <col min="5" max="6" width="21.7109375" style="1" customWidth="1"/>
    <col min="7" max="7" width="12.5703125" style="1" customWidth="1"/>
    <col min="8" max="8" width="13.85546875" style="1" customWidth="1"/>
    <col min="9" max="9" width="22.5703125" style="1" customWidth="1"/>
    <col min="10" max="11" width="19.140625" style="1" customWidth="1"/>
    <col min="12" max="12" width="24.85546875" style="1" customWidth="1"/>
    <col min="13" max="14" width="19.140625" style="1" hidden="1" customWidth="1"/>
    <col min="15" max="15" width="17.85546875" style="1" hidden="1" customWidth="1"/>
    <col min="16" max="16" width="5.85546875" style="1" bestFit="1" customWidth="1"/>
    <col min="17" max="17" width="5.28515625" style="1" bestFit="1" customWidth="1"/>
    <col min="18" max="18" width="5.85546875" style="1" bestFit="1" customWidth="1"/>
    <col min="19" max="19" width="5.28515625" style="1" bestFit="1" customWidth="1"/>
    <col min="20" max="20" width="5.85546875" style="1" bestFit="1" customWidth="1"/>
    <col min="21" max="21" width="5.28515625" style="1" bestFit="1" customWidth="1"/>
    <col min="22" max="22" width="5.42578125" style="1" customWidth="1"/>
    <col min="23" max="23" width="5.28515625" style="1" bestFit="1" customWidth="1"/>
    <col min="24" max="24" width="5.85546875" style="1" bestFit="1" customWidth="1"/>
    <col min="25" max="25" width="5.28515625" style="1" bestFit="1" customWidth="1"/>
    <col min="26" max="26" width="5.85546875" style="1" bestFit="1" customWidth="1"/>
    <col min="27" max="27" width="5.28515625" style="1" bestFit="1" customWidth="1"/>
    <col min="28" max="28" width="5.85546875" style="1" bestFit="1" customWidth="1"/>
    <col min="29" max="29" width="5.28515625" style="1" bestFit="1" customWidth="1"/>
    <col min="30" max="30" width="5.85546875" style="1" bestFit="1" customWidth="1"/>
    <col min="31" max="31" width="5.28515625" style="1" bestFit="1" customWidth="1"/>
    <col min="32" max="32" width="5.85546875" style="1" bestFit="1" customWidth="1"/>
    <col min="33" max="33" width="5.28515625" style="1" bestFit="1" customWidth="1"/>
    <col min="34" max="34" width="5.85546875" style="1" bestFit="1" customWidth="1"/>
    <col min="35" max="35" width="5.28515625" style="1" bestFit="1" customWidth="1"/>
    <col min="36" max="36" width="5.85546875" style="1" bestFit="1" customWidth="1"/>
    <col min="37" max="37" width="5.28515625" style="1" bestFit="1" customWidth="1"/>
    <col min="38" max="38" width="5.85546875" style="1" bestFit="1" customWidth="1"/>
    <col min="39" max="39" width="5.28515625" style="1" bestFit="1" customWidth="1"/>
    <col min="40" max="40" width="16.28515625" style="1" customWidth="1"/>
    <col min="41" max="41" width="48.140625" style="1" customWidth="1"/>
    <col min="42" max="49" width="11.42578125" style="40"/>
    <col min="50" max="16384" width="11.42578125" style="1"/>
  </cols>
  <sheetData>
    <row r="1" spans="1:49" ht="15.75" customHeight="1" thickBot="1" x14ac:dyDescent="0.25">
      <c r="B1" s="421"/>
      <c r="C1" s="422"/>
      <c r="D1" s="318" t="s">
        <v>243</v>
      </c>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7" t="s">
        <v>244</v>
      </c>
    </row>
    <row r="2" spans="1:49" ht="15.75" customHeight="1" x14ac:dyDescent="0.2">
      <c r="B2" s="423"/>
      <c r="C2" s="424"/>
      <c r="D2" s="320"/>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16" t="s">
        <v>245</v>
      </c>
    </row>
    <row r="3" spans="1:49" ht="31.5" customHeight="1" thickBot="1" x14ac:dyDescent="0.25">
      <c r="B3" s="423"/>
      <c r="C3" s="424"/>
      <c r="D3" s="320"/>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15" t="s">
        <v>246</v>
      </c>
    </row>
    <row r="4" spans="1:49" ht="61.5" customHeight="1" thickBot="1" x14ac:dyDescent="0.25">
      <c r="B4" s="425"/>
      <c r="C4" s="426"/>
      <c r="D4" s="322"/>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11" t="s">
        <v>419</v>
      </c>
    </row>
    <row r="5" spans="1:49" x14ac:dyDescent="0.2">
      <c r="B5" s="4"/>
      <c r="C5" s="5"/>
      <c r="D5" s="2"/>
      <c r="E5" s="2"/>
      <c r="F5" s="2"/>
      <c r="G5" s="2"/>
      <c r="H5" s="2"/>
      <c r="I5" s="2"/>
      <c r="J5" s="2"/>
      <c r="K5" s="2"/>
      <c r="L5" s="2"/>
      <c r="M5" s="2"/>
      <c r="N5" s="2"/>
      <c r="O5" s="2"/>
      <c r="P5" s="2"/>
      <c r="Q5" s="2"/>
      <c r="R5" s="2"/>
      <c r="S5" s="2"/>
      <c r="X5" s="2"/>
      <c r="Y5" s="2"/>
      <c r="Z5" s="2"/>
      <c r="AA5" s="2"/>
      <c r="AB5" s="2"/>
      <c r="AC5" s="2"/>
      <c r="AD5" s="2"/>
      <c r="AE5" s="2"/>
      <c r="AF5" s="2"/>
      <c r="AG5" s="2"/>
      <c r="AH5" s="2"/>
      <c r="AI5" s="2"/>
      <c r="AJ5" s="2"/>
      <c r="AK5" s="2"/>
      <c r="AL5" s="2"/>
      <c r="AM5" s="2"/>
      <c r="AN5" s="2"/>
      <c r="AO5" s="312"/>
    </row>
    <row r="6" spans="1:49" ht="20.25" customHeight="1" x14ac:dyDescent="0.2">
      <c r="B6" s="427" t="s">
        <v>416</v>
      </c>
      <c r="C6" s="427"/>
      <c r="D6" s="427"/>
      <c r="E6" s="428" t="s">
        <v>417</v>
      </c>
      <c r="F6" s="428"/>
      <c r="G6" s="428"/>
      <c r="H6" s="428"/>
      <c r="I6" s="429"/>
      <c r="J6" s="324" t="s">
        <v>418</v>
      </c>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13"/>
    </row>
    <row r="7" spans="1:49" ht="21" thickBot="1" x14ac:dyDescent="0.25">
      <c r="B7" s="168"/>
      <c r="C7" s="168"/>
      <c r="D7" s="168"/>
      <c r="E7" s="165"/>
      <c r="F7" s="165"/>
      <c r="G7" s="165"/>
      <c r="H7" s="165"/>
      <c r="I7" s="165"/>
      <c r="J7" s="169"/>
      <c r="K7" s="169"/>
      <c r="L7" s="169"/>
      <c r="M7" s="169"/>
      <c r="N7" s="169"/>
      <c r="O7" s="169"/>
      <c r="P7" s="169"/>
      <c r="Q7" s="169"/>
      <c r="R7" s="169"/>
      <c r="S7" s="169"/>
      <c r="T7" s="169"/>
      <c r="U7" s="169"/>
      <c r="V7" s="169"/>
      <c r="W7" s="167"/>
      <c r="X7" s="2"/>
      <c r="Y7" s="2"/>
      <c r="Z7" s="2"/>
      <c r="AA7" s="2"/>
      <c r="AB7" s="2"/>
      <c r="AC7" s="2"/>
      <c r="AD7" s="2"/>
      <c r="AE7" s="2"/>
      <c r="AF7" s="2"/>
      <c r="AG7" s="2"/>
      <c r="AH7" s="2"/>
      <c r="AI7" s="2"/>
      <c r="AJ7" s="2"/>
      <c r="AK7" s="2"/>
      <c r="AL7" s="2"/>
      <c r="AM7" s="2"/>
      <c r="AN7" s="2"/>
      <c r="AO7" s="314"/>
    </row>
    <row r="8" spans="1:49" ht="132" customHeight="1" thickBot="1" x14ac:dyDescent="0.25">
      <c r="B8" s="432" t="s">
        <v>420</v>
      </c>
      <c r="C8" s="433"/>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4"/>
    </row>
    <row r="9" spans="1:49" ht="126" customHeight="1" thickBot="1" x14ac:dyDescent="0.25">
      <c r="B9" s="432" t="s">
        <v>358</v>
      </c>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5"/>
    </row>
    <row r="10" spans="1:49" ht="13.5" customHeight="1" thickBot="1" x14ac:dyDescent="0.25">
      <c r="B10" s="168"/>
      <c r="C10" s="168"/>
      <c r="D10" s="168"/>
      <c r="E10" s="166"/>
      <c r="F10" s="166"/>
      <c r="G10" s="166"/>
      <c r="H10" s="166"/>
      <c r="I10" s="166"/>
      <c r="J10" s="167"/>
      <c r="K10" s="167"/>
      <c r="L10" s="167"/>
      <c r="M10" s="167"/>
      <c r="N10" s="167"/>
      <c r="O10" s="167"/>
      <c r="P10" s="167"/>
      <c r="Q10" s="167"/>
      <c r="R10" s="167"/>
      <c r="S10" s="167"/>
      <c r="T10" s="167"/>
      <c r="U10" s="167"/>
      <c r="V10" s="167"/>
      <c r="W10" s="167"/>
      <c r="X10" s="2"/>
      <c r="Y10" s="2"/>
      <c r="Z10" s="2"/>
      <c r="AA10" s="2"/>
      <c r="AB10" s="2"/>
      <c r="AC10" s="2"/>
      <c r="AD10" s="2"/>
      <c r="AE10" s="2"/>
      <c r="AF10" s="2"/>
      <c r="AG10" s="2"/>
      <c r="AH10" s="2"/>
      <c r="AI10" s="2"/>
      <c r="AJ10" s="2"/>
      <c r="AK10" s="2"/>
      <c r="AL10" s="2"/>
      <c r="AM10" s="2"/>
      <c r="AN10" s="2"/>
      <c r="AO10" s="3"/>
    </row>
    <row r="11" spans="1:49" ht="15" thickBot="1" x14ac:dyDescent="0.25">
      <c r="A11" s="2"/>
      <c r="B11" s="164"/>
      <c r="C11" s="164"/>
      <c r="D11" s="164"/>
      <c r="E11" s="164"/>
      <c r="F11" s="164"/>
      <c r="G11" s="164"/>
      <c r="H11" s="164"/>
      <c r="I11" s="164"/>
      <c r="J11" s="164"/>
      <c r="K11" s="124"/>
      <c r="L11" s="124"/>
      <c r="M11" s="436"/>
      <c r="N11" s="436"/>
      <c r="O11" s="437"/>
      <c r="P11" s="345" t="s">
        <v>5</v>
      </c>
      <c r="Q11" s="345"/>
      <c r="R11" s="345" t="s">
        <v>6</v>
      </c>
      <c r="S11" s="345"/>
      <c r="T11" s="345" t="s">
        <v>7</v>
      </c>
      <c r="U11" s="345"/>
      <c r="V11" s="345" t="s">
        <v>8</v>
      </c>
      <c r="W11" s="345"/>
      <c r="X11" s="345" t="s">
        <v>9</v>
      </c>
      <c r="Y11" s="345"/>
      <c r="Z11" s="345" t="s">
        <v>10</v>
      </c>
      <c r="AA11" s="345"/>
      <c r="AB11" s="345" t="s">
        <v>11</v>
      </c>
      <c r="AC11" s="345"/>
      <c r="AD11" s="345" t="s">
        <v>12</v>
      </c>
      <c r="AE11" s="345"/>
      <c r="AF11" s="406" t="s">
        <v>13</v>
      </c>
      <c r="AG11" s="406"/>
      <c r="AH11" s="406" t="s">
        <v>14</v>
      </c>
      <c r="AI11" s="406"/>
      <c r="AJ11" s="406" t="s">
        <v>15</v>
      </c>
      <c r="AK11" s="406"/>
      <c r="AL11" s="406" t="s">
        <v>16</v>
      </c>
      <c r="AM11" s="406"/>
      <c r="AN11" s="2"/>
      <c r="AO11" s="3"/>
    </row>
    <row r="12" spans="1:49" s="6" customFormat="1" ht="70.5" customHeight="1" thickBot="1" x14ac:dyDescent="0.25">
      <c r="A12" s="171" t="s">
        <v>247</v>
      </c>
      <c r="B12" s="126" t="s">
        <v>300</v>
      </c>
      <c r="C12" s="127" t="s">
        <v>72</v>
      </c>
      <c r="D12" s="128" t="s">
        <v>0</v>
      </c>
      <c r="E12" s="127" t="s">
        <v>226</v>
      </c>
      <c r="F12" s="127" t="s">
        <v>370</v>
      </c>
      <c r="G12" s="127" t="s">
        <v>33</v>
      </c>
      <c r="H12" s="127" t="s">
        <v>23</v>
      </c>
      <c r="I12" s="127" t="s">
        <v>25</v>
      </c>
      <c r="J12" s="128" t="s">
        <v>1</v>
      </c>
      <c r="K12" s="128" t="s">
        <v>35</v>
      </c>
      <c r="L12" s="130" t="s">
        <v>36</v>
      </c>
      <c r="M12" s="170" t="s">
        <v>28</v>
      </c>
      <c r="N12" s="103" t="s">
        <v>73</v>
      </c>
      <c r="O12" s="104" t="s">
        <v>24</v>
      </c>
      <c r="P12" s="105" t="s">
        <v>19</v>
      </c>
      <c r="Q12" s="106" t="s">
        <v>20</v>
      </c>
      <c r="R12" s="107" t="s">
        <v>19</v>
      </c>
      <c r="S12" s="107" t="s">
        <v>20</v>
      </c>
      <c r="T12" s="108" t="s">
        <v>19</v>
      </c>
      <c r="U12" s="108" t="s">
        <v>20</v>
      </c>
      <c r="V12" s="109" t="s">
        <v>19</v>
      </c>
      <c r="W12" s="109" t="s">
        <v>20</v>
      </c>
      <c r="X12" s="106" t="s">
        <v>19</v>
      </c>
      <c r="Y12" s="106" t="s">
        <v>20</v>
      </c>
      <c r="Z12" s="107" t="s">
        <v>19</v>
      </c>
      <c r="AA12" s="107" t="s">
        <v>20</v>
      </c>
      <c r="AB12" s="108" t="s">
        <v>19</v>
      </c>
      <c r="AC12" s="108" t="s">
        <v>20</v>
      </c>
      <c r="AD12" s="109" t="s">
        <v>19</v>
      </c>
      <c r="AE12" s="109" t="s">
        <v>20</v>
      </c>
      <c r="AF12" s="106" t="s">
        <v>19</v>
      </c>
      <c r="AG12" s="106" t="s">
        <v>20</v>
      </c>
      <c r="AH12" s="107" t="s">
        <v>19</v>
      </c>
      <c r="AI12" s="107" t="s">
        <v>20</v>
      </c>
      <c r="AJ12" s="108" t="s">
        <v>19</v>
      </c>
      <c r="AK12" s="108" t="s">
        <v>20</v>
      </c>
      <c r="AL12" s="109" t="s">
        <v>19</v>
      </c>
      <c r="AM12" s="109" t="s">
        <v>20</v>
      </c>
      <c r="AN12" s="129" t="s">
        <v>27</v>
      </c>
      <c r="AO12" s="130" t="s">
        <v>37</v>
      </c>
      <c r="AP12" s="36"/>
      <c r="AQ12" s="36"/>
      <c r="AR12" s="36"/>
      <c r="AS12" s="36"/>
      <c r="AT12" s="36"/>
      <c r="AU12" s="36"/>
      <c r="AV12" s="36"/>
      <c r="AW12" s="36"/>
    </row>
    <row r="13" spans="1:49" s="6" customFormat="1" ht="31.5" customHeight="1" thickBot="1" x14ac:dyDescent="0.25">
      <c r="A13" s="409" t="s">
        <v>74</v>
      </c>
      <c r="B13" s="410"/>
      <c r="C13" s="410"/>
      <c r="D13" s="410"/>
      <c r="E13" s="410"/>
      <c r="F13" s="410"/>
      <c r="G13" s="410"/>
      <c r="H13" s="410"/>
      <c r="I13" s="410"/>
      <c r="J13" s="410"/>
      <c r="K13" s="410"/>
      <c r="L13" s="410"/>
      <c r="M13" s="410"/>
      <c r="N13" s="410"/>
      <c r="O13" s="411"/>
      <c r="P13" s="105"/>
      <c r="Q13" s="106"/>
      <c r="R13" s="107"/>
      <c r="S13" s="107"/>
      <c r="T13" s="108"/>
      <c r="U13" s="108"/>
      <c r="V13" s="109"/>
      <c r="W13" s="109"/>
      <c r="X13" s="106"/>
      <c r="Y13" s="106"/>
      <c r="Z13" s="107"/>
      <c r="AA13" s="107"/>
      <c r="AB13" s="108"/>
      <c r="AC13" s="108"/>
      <c r="AD13" s="109"/>
      <c r="AE13" s="109"/>
      <c r="AF13" s="106"/>
      <c r="AG13" s="106"/>
      <c r="AH13" s="107"/>
      <c r="AI13" s="107"/>
      <c r="AJ13" s="108"/>
      <c r="AK13" s="108"/>
      <c r="AL13" s="109"/>
      <c r="AM13" s="109"/>
      <c r="AN13" s="129"/>
      <c r="AO13" s="131"/>
      <c r="AP13" s="36"/>
      <c r="AQ13" s="36"/>
      <c r="AR13" s="36"/>
      <c r="AS13" s="36"/>
      <c r="AT13" s="36"/>
      <c r="AU13" s="36"/>
      <c r="AV13" s="36"/>
      <c r="AW13" s="36"/>
    </row>
    <row r="14" spans="1:49" s="9" customFormat="1" ht="181.5" customHeight="1" x14ac:dyDescent="0.2">
      <c r="A14" s="274">
        <v>1</v>
      </c>
      <c r="B14" s="178" t="s">
        <v>3</v>
      </c>
      <c r="C14" s="202" t="s">
        <v>26</v>
      </c>
      <c r="D14" s="203" t="s">
        <v>415</v>
      </c>
      <c r="E14" s="79" t="s">
        <v>293</v>
      </c>
      <c r="F14" s="204">
        <v>5</v>
      </c>
      <c r="G14" s="80" t="s">
        <v>310</v>
      </c>
      <c r="H14" s="80">
        <v>1</v>
      </c>
      <c r="I14" s="123" t="s">
        <v>227</v>
      </c>
      <c r="J14" s="123" t="s">
        <v>34</v>
      </c>
      <c r="K14" s="123" t="s">
        <v>305</v>
      </c>
      <c r="L14" s="123" t="s">
        <v>60</v>
      </c>
      <c r="M14" s="12">
        <f>27*4</f>
        <v>108</v>
      </c>
      <c r="N14" s="85">
        <v>70000</v>
      </c>
      <c r="O14" s="85">
        <f>N14*M14</f>
        <v>7560000</v>
      </c>
      <c r="P14" s="7"/>
      <c r="Q14" s="7"/>
      <c r="R14" s="14"/>
      <c r="S14" s="205"/>
      <c r="T14" s="7"/>
      <c r="U14" s="7"/>
      <c r="V14" s="7"/>
      <c r="W14" s="7"/>
      <c r="X14" s="7"/>
      <c r="Y14" s="7"/>
      <c r="Z14" s="7"/>
      <c r="AA14" s="7"/>
      <c r="AB14" s="7"/>
      <c r="AC14" s="7"/>
      <c r="AD14" s="7"/>
      <c r="AE14" s="7"/>
      <c r="AF14" s="7"/>
      <c r="AG14" s="7"/>
      <c r="AH14" s="7"/>
      <c r="AI14" s="7"/>
      <c r="AJ14" s="7"/>
      <c r="AK14" s="7"/>
      <c r="AL14" s="7">
        <v>1</v>
      </c>
      <c r="AM14" s="7"/>
      <c r="AN14" s="8">
        <f>(S14)/1 *100</f>
        <v>0</v>
      </c>
      <c r="AO14" s="285" t="s">
        <v>316</v>
      </c>
      <c r="AP14" s="36"/>
      <c r="AQ14" s="36"/>
      <c r="AR14" s="36"/>
      <c r="AS14" s="36"/>
      <c r="AT14" s="36"/>
      <c r="AU14" s="36"/>
      <c r="AV14" s="36"/>
      <c r="AW14" s="36"/>
    </row>
    <row r="15" spans="1:49" s="9" customFormat="1" ht="121.5" customHeight="1" x14ac:dyDescent="0.2">
      <c r="A15" s="275">
        <v>2</v>
      </c>
      <c r="B15" s="172" t="s">
        <v>3</v>
      </c>
      <c r="C15" s="175" t="s">
        <v>29</v>
      </c>
      <c r="D15" s="206" t="s">
        <v>248</v>
      </c>
      <c r="E15" s="86" t="s">
        <v>294</v>
      </c>
      <c r="F15" s="204">
        <v>5</v>
      </c>
      <c r="G15" s="80" t="s">
        <v>310</v>
      </c>
      <c r="H15" s="83" t="s">
        <v>343</v>
      </c>
      <c r="I15" s="123" t="s">
        <v>227</v>
      </c>
      <c r="J15" s="145" t="s">
        <v>344</v>
      </c>
      <c r="K15" s="123" t="s">
        <v>305</v>
      </c>
      <c r="L15" s="145" t="s">
        <v>345</v>
      </c>
      <c r="M15" s="13">
        <f>4*27</f>
        <v>108</v>
      </c>
      <c r="N15" s="85">
        <v>70000</v>
      </c>
      <c r="O15" s="85">
        <f>N15*M15</f>
        <v>7560000</v>
      </c>
      <c r="P15" s="14">
        <v>1</v>
      </c>
      <c r="Q15" s="14"/>
      <c r="R15" s="14"/>
      <c r="S15" s="14"/>
      <c r="T15" s="14"/>
      <c r="U15" s="14"/>
      <c r="V15" s="14"/>
      <c r="W15" s="14"/>
      <c r="X15" s="14"/>
      <c r="Y15" s="14"/>
      <c r="Z15" s="14"/>
      <c r="AA15" s="14"/>
      <c r="AB15" s="14"/>
      <c r="AC15" s="14"/>
      <c r="AD15" s="14"/>
      <c r="AE15" s="14"/>
      <c r="AF15" s="14"/>
      <c r="AG15" s="14"/>
      <c r="AH15" s="14"/>
      <c r="AI15" s="14"/>
      <c r="AJ15" s="14"/>
      <c r="AK15" s="14"/>
      <c r="AL15" s="14"/>
      <c r="AM15" s="14"/>
      <c r="AN15" s="15">
        <f>(U15)/1 *100</f>
        <v>0</v>
      </c>
      <c r="AO15" s="286" t="s">
        <v>249</v>
      </c>
      <c r="AP15" s="36"/>
      <c r="AQ15" s="36"/>
      <c r="AR15" s="36"/>
      <c r="AS15" s="36"/>
      <c r="AT15" s="36"/>
      <c r="AU15" s="36"/>
      <c r="AV15" s="36"/>
      <c r="AW15" s="36"/>
    </row>
    <row r="16" spans="1:49" s="9" customFormat="1" ht="165.75" customHeight="1" thickBot="1" x14ac:dyDescent="0.25">
      <c r="A16" s="275">
        <v>3</v>
      </c>
      <c r="B16" s="172" t="s">
        <v>3</v>
      </c>
      <c r="C16" s="207" t="s">
        <v>26</v>
      </c>
      <c r="D16" s="208" t="s">
        <v>250</v>
      </c>
      <c r="E16" s="86" t="s">
        <v>295</v>
      </c>
      <c r="F16" s="204">
        <v>5</v>
      </c>
      <c r="G16" s="284" t="s">
        <v>310</v>
      </c>
      <c r="H16" s="83" t="s">
        <v>70</v>
      </c>
      <c r="I16" s="123" t="s">
        <v>163</v>
      </c>
      <c r="J16" s="145" t="s">
        <v>228</v>
      </c>
      <c r="K16" s="145" t="s">
        <v>164</v>
      </c>
      <c r="L16" s="145" t="s">
        <v>38</v>
      </c>
      <c r="M16" s="13"/>
      <c r="N16" s="16"/>
      <c r="O16" s="85">
        <f t="shared" ref="O16" si="0">N16*M16</f>
        <v>0</v>
      </c>
      <c r="P16" s="333" t="s">
        <v>400</v>
      </c>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5"/>
      <c r="AN16" s="15">
        <f>(U16+W16+Y16)/3*100</f>
        <v>0</v>
      </c>
      <c r="AO16" s="286" t="s">
        <v>165</v>
      </c>
      <c r="AP16" s="36"/>
      <c r="AQ16" s="36"/>
      <c r="AR16" s="36"/>
      <c r="AS16" s="36"/>
      <c r="AT16" s="36"/>
      <c r="AU16" s="36"/>
      <c r="AV16" s="36"/>
      <c r="AW16" s="36"/>
    </row>
    <row r="17" spans="1:49" s="9" customFormat="1" ht="214.5" customHeight="1" x14ac:dyDescent="0.2">
      <c r="A17" s="275">
        <v>4</v>
      </c>
      <c r="B17" s="209" t="s">
        <v>4</v>
      </c>
      <c r="C17" s="210" t="s">
        <v>30</v>
      </c>
      <c r="D17" s="211" t="s">
        <v>306</v>
      </c>
      <c r="E17" s="212" t="s">
        <v>296</v>
      </c>
      <c r="F17" s="213" t="s">
        <v>251</v>
      </c>
      <c r="G17" s="80" t="s">
        <v>310</v>
      </c>
      <c r="H17" s="214" t="s">
        <v>252</v>
      </c>
      <c r="I17" s="215" t="s">
        <v>167</v>
      </c>
      <c r="J17" s="215" t="s">
        <v>229</v>
      </c>
      <c r="K17" s="215" t="s">
        <v>305</v>
      </c>
      <c r="L17" s="215" t="s">
        <v>297</v>
      </c>
      <c r="M17" s="216"/>
      <c r="N17" s="217" t="s">
        <v>61</v>
      </c>
      <c r="O17" s="217"/>
      <c r="P17" s="382" t="s">
        <v>253</v>
      </c>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4"/>
      <c r="AN17" s="8">
        <v>0</v>
      </c>
      <c r="AO17" s="218"/>
      <c r="AP17" s="36"/>
      <c r="AQ17" s="36"/>
      <c r="AR17" s="36"/>
      <c r="AS17" s="36"/>
      <c r="AT17" s="36"/>
      <c r="AU17" s="36"/>
      <c r="AV17" s="36"/>
      <c r="AW17" s="36"/>
    </row>
    <row r="18" spans="1:49" s="9" customFormat="1" ht="132.75" customHeight="1" x14ac:dyDescent="0.2">
      <c r="A18" s="275">
        <v>5</v>
      </c>
      <c r="B18" s="172" t="s">
        <v>4</v>
      </c>
      <c r="C18" s="207" t="s">
        <v>30</v>
      </c>
      <c r="D18" s="208" t="s">
        <v>307</v>
      </c>
      <c r="E18" s="86" t="s">
        <v>147</v>
      </c>
      <c r="F18" s="219">
        <v>5</v>
      </c>
      <c r="G18" s="80" t="s">
        <v>310</v>
      </c>
      <c r="H18" s="83">
        <v>1</v>
      </c>
      <c r="I18" s="325" t="s">
        <v>254</v>
      </c>
      <c r="J18" s="326"/>
      <c r="K18" s="145" t="s">
        <v>305</v>
      </c>
      <c r="L18" s="145" t="s">
        <v>62</v>
      </c>
      <c r="M18" s="13">
        <f>4*27</f>
        <v>108</v>
      </c>
      <c r="N18" s="16" t="s">
        <v>63</v>
      </c>
      <c r="O18" s="16">
        <f>70000*M18</f>
        <v>7560000</v>
      </c>
      <c r="P18" s="14"/>
      <c r="Q18" s="14"/>
      <c r="R18" s="14"/>
      <c r="S18" s="14"/>
      <c r="T18" s="14"/>
      <c r="U18" s="14"/>
      <c r="V18" s="14">
        <v>1</v>
      </c>
      <c r="W18" s="14"/>
      <c r="X18" s="14"/>
      <c r="Y18" s="14"/>
      <c r="Z18" s="14"/>
      <c r="AA18" s="14"/>
      <c r="AB18" s="14"/>
      <c r="AC18" s="14"/>
      <c r="AD18" s="14"/>
      <c r="AE18" s="14"/>
      <c r="AF18" s="14"/>
      <c r="AG18" s="14"/>
      <c r="AH18" s="14"/>
      <c r="AI18" s="14"/>
      <c r="AJ18" s="14"/>
      <c r="AK18" s="14"/>
      <c r="AL18" s="14"/>
      <c r="AM18" s="14"/>
      <c r="AN18" s="15">
        <f>(W18)/1*100</f>
        <v>0</v>
      </c>
      <c r="AO18" s="287" t="s">
        <v>255</v>
      </c>
      <c r="AP18" s="36"/>
      <c r="AQ18" s="36"/>
      <c r="AR18" s="36"/>
      <c r="AS18" s="36"/>
      <c r="AT18" s="36"/>
      <c r="AU18" s="36"/>
      <c r="AV18" s="36"/>
      <c r="AW18" s="36"/>
    </row>
    <row r="19" spans="1:49" s="9" customFormat="1" ht="123" customHeight="1" x14ac:dyDescent="0.2">
      <c r="A19" s="275">
        <v>6</v>
      </c>
      <c r="B19" s="220" t="s">
        <v>18</v>
      </c>
      <c r="C19" s="181" t="s">
        <v>223</v>
      </c>
      <c r="D19" s="298" t="s">
        <v>372</v>
      </c>
      <c r="E19" s="116" t="s">
        <v>146</v>
      </c>
      <c r="F19" s="219">
        <v>2</v>
      </c>
      <c r="G19" s="83" t="s">
        <v>312</v>
      </c>
      <c r="H19" s="161">
        <v>2</v>
      </c>
      <c r="I19" s="367" t="s">
        <v>257</v>
      </c>
      <c r="J19" s="326"/>
      <c r="K19" s="145" t="s">
        <v>305</v>
      </c>
      <c r="L19" s="123" t="s">
        <v>371</v>
      </c>
      <c r="M19" s="12"/>
      <c r="N19" s="85"/>
      <c r="O19" s="85"/>
      <c r="P19" s="25"/>
      <c r="Q19" s="25"/>
      <c r="R19" s="25"/>
      <c r="S19" s="25"/>
      <c r="T19" s="25"/>
      <c r="U19" s="25"/>
      <c r="V19" s="25"/>
      <c r="W19" s="25"/>
      <c r="X19" s="25"/>
      <c r="Y19" s="25"/>
      <c r="Z19" s="25">
        <v>1</v>
      </c>
      <c r="AA19" s="25"/>
      <c r="AB19" s="25"/>
      <c r="AC19" s="25"/>
      <c r="AD19" s="25"/>
      <c r="AE19" s="25"/>
      <c r="AF19" s="25"/>
      <c r="AG19" s="25"/>
      <c r="AH19" s="25"/>
      <c r="AI19" s="25"/>
      <c r="AJ19" s="25"/>
      <c r="AK19" s="25"/>
      <c r="AL19" s="25">
        <v>1</v>
      </c>
      <c r="AM19" s="25"/>
      <c r="AN19" s="15">
        <f>(Y19+AE19+AK19)/3*100</f>
        <v>0</v>
      </c>
      <c r="AO19" s="221"/>
      <c r="AP19" s="36"/>
      <c r="AQ19" s="36"/>
      <c r="AR19" s="36"/>
      <c r="AS19" s="36"/>
      <c r="AT19" s="36"/>
      <c r="AU19" s="36"/>
      <c r="AV19" s="36"/>
      <c r="AW19" s="36"/>
    </row>
    <row r="20" spans="1:49" s="9" customFormat="1" ht="100.5" customHeight="1" x14ac:dyDescent="0.2">
      <c r="A20" s="275"/>
      <c r="B20" s="180" t="s">
        <v>4</v>
      </c>
      <c r="C20" s="181" t="s">
        <v>65</v>
      </c>
      <c r="D20" s="208" t="s">
        <v>256</v>
      </c>
      <c r="E20" s="86" t="s">
        <v>66</v>
      </c>
      <c r="F20" s="219">
        <v>5</v>
      </c>
      <c r="G20" s="83" t="s">
        <v>311</v>
      </c>
      <c r="H20" s="83">
        <v>1</v>
      </c>
      <c r="I20" s="325" t="s">
        <v>171</v>
      </c>
      <c r="J20" s="326"/>
      <c r="K20" s="145" t="s">
        <v>305</v>
      </c>
      <c r="L20" s="123" t="s">
        <v>168</v>
      </c>
      <c r="M20" s="12"/>
      <c r="N20" s="85"/>
      <c r="O20" s="85"/>
      <c r="P20" s="25"/>
      <c r="Q20" s="25"/>
      <c r="R20" s="25"/>
      <c r="S20" s="25"/>
      <c r="T20" s="25"/>
      <c r="U20" s="25"/>
      <c r="V20" s="25"/>
      <c r="W20" s="25"/>
      <c r="X20" s="25">
        <v>1</v>
      </c>
      <c r="Y20" s="25"/>
      <c r="Z20" s="25"/>
      <c r="AA20" s="25"/>
      <c r="AB20" s="25"/>
      <c r="AC20" s="25"/>
      <c r="AD20" s="25"/>
      <c r="AE20" s="25"/>
      <c r="AF20" s="25"/>
      <c r="AG20" s="25"/>
      <c r="AH20" s="25"/>
      <c r="AI20" s="25"/>
      <c r="AJ20" s="25"/>
      <c r="AK20" s="25"/>
      <c r="AL20" s="25"/>
      <c r="AM20" s="25"/>
      <c r="AN20" s="15">
        <f>(Y20)/1*100</f>
        <v>0</v>
      </c>
      <c r="AO20" s="288" t="s">
        <v>317</v>
      </c>
      <c r="AP20" s="36"/>
      <c r="AQ20" s="36"/>
      <c r="AR20" s="36"/>
      <c r="AS20" s="36"/>
      <c r="AT20" s="36"/>
      <c r="AU20" s="36"/>
      <c r="AV20" s="36"/>
      <c r="AW20" s="36"/>
    </row>
    <row r="21" spans="1:49" s="9" customFormat="1" ht="98.25" customHeight="1" x14ac:dyDescent="0.2">
      <c r="A21" s="275">
        <v>7</v>
      </c>
      <c r="B21" s="180" t="s">
        <v>4</v>
      </c>
      <c r="C21" s="175" t="s">
        <v>64</v>
      </c>
      <c r="D21" s="208" t="s">
        <v>373</v>
      </c>
      <c r="E21" s="86" t="s">
        <v>169</v>
      </c>
      <c r="F21" s="219">
        <v>1</v>
      </c>
      <c r="G21" s="83" t="s">
        <v>311</v>
      </c>
      <c r="H21" s="83">
        <v>1</v>
      </c>
      <c r="I21" s="325" t="s">
        <v>172</v>
      </c>
      <c r="J21" s="326"/>
      <c r="K21" s="145" t="s">
        <v>309</v>
      </c>
      <c r="L21" s="123" t="s">
        <v>67</v>
      </c>
      <c r="M21" s="12"/>
      <c r="N21" s="85"/>
      <c r="O21" s="85"/>
      <c r="P21" s="25"/>
      <c r="Q21" s="25"/>
      <c r="R21" s="25"/>
      <c r="S21" s="25"/>
      <c r="T21" s="25"/>
      <c r="U21" s="25"/>
      <c r="V21" s="25"/>
      <c r="W21" s="25"/>
      <c r="X21" s="25">
        <v>1</v>
      </c>
      <c r="Y21" s="25"/>
      <c r="Z21" s="25"/>
      <c r="AA21" s="25"/>
      <c r="AB21" s="25"/>
      <c r="AC21" s="25"/>
      <c r="AD21" s="25"/>
      <c r="AE21" s="25"/>
      <c r="AF21" s="25"/>
      <c r="AG21" s="25"/>
      <c r="AH21" s="25"/>
      <c r="AI21" s="25"/>
      <c r="AJ21" s="25"/>
      <c r="AK21" s="25"/>
      <c r="AL21" s="25"/>
      <c r="AM21" s="25"/>
      <c r="AN21" s="15">
        <f>(W21+Y21+AA21)/3*100</f>
        <v>0</v>
      </c>
      <c r="AO21" s="221"/>
      <c r="AP21" s="36"/>
      <c r="AQ21" s="36"/>
      <c r="AR21" s="36"/>
      <c r="AS21" s="36"/>
      <c r="AT21" s="36"/>
      <c r="AU21" s="36"/>
      <c r="AV21" s="36"/>
      <c r="AW21" s="36"/>
    </row>
    <row r="22" spans="1:49" s="9" customFormat="1" ht="89.25" customHeight="1" x14ac:dyDescent="0.2">
      <c r="A22" s="275">
        <v>8</v>
      </c>
      <c r="B22" s="222" t="s">
        <v>18</v>
      </c>
      <c r="C22" s="207" t="s">
        <v>22</v>
      </c>
      <c r="D22" s="208" t="s">
        <v>260</v>
      </c>
      <c r="E22" s="79" t="s">
        <v>231</v>
      </c>
      <c r="F22" s="304">
        <v>2</v>
      </c>
      <c r="G22" s="83" t="s">
        <v>311</v>
      </c>
      <c r="H22" s="83">
        <v>2</v>
      </c>
      <c r="I22" s="145" t="s">
        <v>173</v>
      </c>
      <c r="J22" s="145" t="s">
        <v>166</v>
      </c>
      <c r="K22" s="145" t="s">
        <v>308</v>
      </c>
      <c r="L22" s="145" t="s">
        <v>177</v>
      </c>
      <c r="M22" s="13">
        <v>6</v>
      </c>
      <c r="N22" s="16">
        <v>70000</v>
      </c>
      <c r="O22" s="16">
        <f>N22*M22</f>
        <v>420000</v>
      </c>
      <c r="P22" s="33"/>
      <c r="Q22" s="33"/>
      <c r="R22" s="223"/>
      <c r="S22" s="33"/>
      <c r="T22" s="33"/>
      <c r="U22" s="33"/>
      <c r="V22" s="25"/>
      <c r="W22" s="33"/>
      <c r="X22" s="33"/>
      <c r="Y22" s="33"/>
      <c r="Z22" s="25">
        <v>1</v>
      </c>
      <c r="AA22" s="33"/>
      <c r="AB22" s="33"/>
      <c r="AC22" s="33"/>
      <c r="AD22" s="14"/>
      <c r="AE22" s="33"/>
      <c r="AF22" s="33"/>
      <c r="AG22" s="33"/>
      <c r="AH22" s="25"/>
      <c r="AI22" s="14"/>
      <c r="AJ22" s="33"/>
      <c r="AK22" s="15"/>
      <c r="AL22" s="138">
        <v>1</v>
      </c>
      <c r="AM22" s="14"/>
      <c r="AN22" s="15">
        <f>(AA22+AM22)/2*100</f>
        <v>0</v>
      </c>
      <c r="AO22" s="173"/>
      <c r="AP22" s="36"/>
      <c r="AQ22" s="36"/>
      <c r="AR22" s="36"/>
      <c r="AS22" s="36"/>
      <c r="AT22" s="36"/>
      <c r="AU22" s="36"/>
      <c r="AV22" s="36"/>
      <c r="AW22" s="36"/>
    </row>
    <row r="23" spans="1:49" s="9" customFormat="1" ht="89.25" customHeight="1" x14ac:dyDescent="0.2">
      <c r="A23" s="307">
        <v>9</v>
      </c>
      <c r="B23" s="222" t="s">
        <v>4</v>
      </c>
      <c r="C23" s="175" t="s">
        <v>49</v>
      </c>
      <c r="D23" s="208" t="s">
        <v>407</v>
      </c>
      <c r="E23" s="79" t="s">
        <v>408</v>
      </c>
      <c r="F23" s="304" t="s">
        <v>267</v>
      </c>
      <c r="G23" s="83" t="s">
        <v>315</v>
      </c>
      <c r="H23" s="83" t="s">
        <v>70</v>
      </c>
      <c r="I23" s="145" t="s">
        <v>409</v>
      </c>
      <c r="J23" s="145" t="s">
        <v>166</v>
      </c>
      <c r="K23" s="145" t="s">
        <v>305</v>
      </c>
      <c r="L23" s="145" t="s">
        <v>410</v>
      </c>
      <c r="M23" s="308"/>
      <c r="N23" s="309"/>
      <c r="O23" s="309"/>
      <c r="P23" s="342" t="s">
        <v>411</v>
      </c>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4"/>
      <c r="AN23" s="29">
        <v>0</v>
      </c>
      <c r="AO23" s="310"/>
      <c r="AP23" s="36"/>
      <c r="AQ23" s="36"/>
      <c r="AR23" s="36"/>
      <c r="AS23" s="36"/>
      <c r="AT23" s="36"/>
      <c r="AU23" s="36"/>
      <c r="AV23" s="36"/>
      <c r="AW23" s="36"/>
    </row>
    <row r="24" spans="1:49" s="9" customFormat="1" ht="159.75" customHeight="1" thickBot="1" x14ac:dyDescent="0.25">
      <c r="A24" s="275">
        <v>10</v>
      </c>
      <c r="B24" s="224" t="s">
        <v>18</v>
      </c>
      <c r="C24" s="225" t="s">
        <v>22</v>
      </c>
      <c r="D24" s="208" t="s">
        <v>261</v>
      </c>
      <c r="E24" s="79" t="s">
        <v>174</v>
      </c>
      <c r="F24" s="304">
        <v>2</v>
      </c>
      <c r="G24" s="112" t="s">
        <v>230</v>
      </c>
      <c r="H24" s="112">
        <v>2</v>
      </c>
      <c r="I24" s="162" t="s">
        <v>175</v>
      </c>
      <c r="J24" s="145" t="s">
        <v>166</v>
      </c>
      <c r="K24" s="162" t="s">
        <v>176</v>
      </c>
      <c r="L24" s="162" t="s">
        <v>178</v>
      </c>
      <c r="M24" s="19">
        <v>30</v>
      </c>
      <c r="N24" s="22">
        <v>70000</v>
      </c>
      <c r="O24" s="22">
        <f t="shared" ref="O24" si="1">N24*M24</f>
        <v>2100000</v>
      </c>
      <c r="P24" s="226"/>
      <c r="Q24" s="226"/>
      <c r="R24" s="226"/>
      <c r="S24" s="226"/>
      <c r="T24" s="226"/>
      <c r="U24" s="226"/>
      <c r="V24" s="227"/>
      <c r="W24" s="226"/>
      <c r="X24" s="226"/>
      <c r="Y24" s="226"/>
      <c r="Z24" s="227">
        <v>1</v>
      </c>
      <c r="AA24" s="226"/>
      <c r="AB24" s="226"/>
      <c r="AC24" s="226"/>
      <c r="AD24" s="227"/>
      <c r="AE24" s="226"/>
      <c r="AF24" s="226"/>
      <c r="AG24" s="226"/>
      <c r="AH24" s="227"/>
      <c r="AI24" s="227"/>
      <c r="AJ24" s="226"/>
      <c r="AK24" s="200"/>
      <c r="AL24" s="228">
        <v>1</v>
      </c>
      <c r="AM24" s="227"/>
      <c r="AN24" s="23">
        <f>(AA24+AM24)/2*100</f>
        <v>0</v>
      </c>
      <c r="AO24" s="229"/>
      <c r="AP24" s="36"/>
      <c r="AQ24" s="36"/>
      <c r="AR24" s="36"/>
      <c r="AS24" s="36"/>
      <c r="AT24" s="36"/>
      <c r="AU24" s="36"/>
      <c r="AV24" s="36"/>
      <c r="AW24" s="36"/>
    </row>
    <row r="25" spans="1:49" s="9" customFormat="1" ht="25.5" customHeight="1" thickBot="1" x14ac:dyDescent="0.25">
      <c r="A25" s="275"/>
      <c r="B25" s="412" t="s">
        <v>170</v>
      </c>
      <c r="C25" s="413"/>
      <c r="D25" s="413"/>
      <c r="E25" s="413"/>
      <c r="F25" s="413"/>
      <c r="G25" s="413"/>
      <c r="H25" s="413"/>
      <c r="I25" s="413"/>
      <c r="J25" s="413"/>
      <c r="K25" s="413"/>
      <c r="L25" s="414"/>
      <c r="M25" s="196"/>
      <c r="N25" s="196"/>
      <c r="O25" s="196"/>
      <c r="P25" s="441"/>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3"/>
      <c r="AN25" s="8"/>
      <c r="AO25" s="48"/>
      <c r="AP25" s="36"/>
      <c r="AQ25" s="36"/>
      <c r="AR25" s="36"/>
      <c r="AS25" s="36"/>
      <c r="AT25" s="36"/>
      <c r="AU25" s="36"/>
      <c r="AV25" s="36"/>
      <c r="AW25" s="36"/>
    </row>
    <row r="26" spans="1:49" s="9" customFormat="1" ht="159" customHeight="1" x14ac:dyDescent="0.2">
      <c r="A26" s="275">
        <v>11</v>
      </c>
      <c r="B26" s="89" t="s">
        <v>4</v>
      </c>
      <c r="C26" s="90" t="s">
        <v>39</v>
      </c>
      <c r="D26" s="230" t="s">
        <v>393</v>
      </c>
      <c r="E26" s="80" t="s">
        <v>78</v>
      </c>
      <c r="F26" s="304">
        <v>2</v>
      </c>
      <c r="G26" s="82" t="s">
        <v>230</v>
      </c>
      <c r="H26" s="158">
        <v>12</v>
      </c>
      <c r="I26" s="123" t="s">
        <v>258</v>
      </c>
      <c r="J26" s="123" t="s">
        <v>313</v>
      </c>
      <c r="K26" s="160" t="s">
        <v>41</v>
      </c>
      <c r="L26" s="160" t="s">
        <v>42</v>
      </c>
      <c r="M26" s="28">
        <f>10*2</f>
        <v>20</v>
      </c>
      <c r="N26" s="16">
        <f>70000*6</f>
        <v>420000</v>
      </c>
      <c r="O26" s="16">
        <f>N26*M26</f>
        <v>8400000</v>
      </c>
      <c r="P26" s="25">
        <v>1</v>
      </c>
      <c r="Q26" s="25"/>
      <c r="R26" s="25">
        <v>1</v>
      </c>
      <c r="S26" s="25"/>
      <c r="T26" s="25">
        <v>1</v>
      </c>
      <c r="U26" s="25"/>
      <c r="V26" s="25">
        <v>1</v>
      </c>
      <c r="W26" s="25"/>
      <c r="X26" s="25">
        <v>1</v>
      </c>
      <c r="Y26" s="25"/>
      <c r="Z26" s="25">
        <v>1</v>
      </c>
      <c r="AA26" s="25"/>
      <c r="AB26" s="25">
        <v>1</v>
      </c>
      <c r="AC26" s="25"/>
      <c r="AD26" s="25">
        <v>1</v>
      </c>
      <c r="AE26" s="25"/>
      <c r="AF26" s="25">
        <v>1</v>
      </c>
      <c r="AG26" s="25"/>
      <c r="AH26" s="25">
        <v>1</v>
      </c>
      <c r="AI26" s="25"/>
      <c r="AJ26" s="25">
        <v>1</v>
      </c>
      <c r="AK26" s="25"/>
      <c r="AL26" s="25">
        <v>1</v>
      </c>
      <c r="AM26" s="25"/>
      <c r="AN26" s="15">
        <f>(Q26+S26+U26+W26+Y26+AA26+AC26+AE26+AG26+AI26+AK26+AM26)*12/100</f>
        <v>0</v>
      </c>
      <c r="AO26" s="288" t="s">
        <v>259</v>
      </c>
      <c r="AP26" s="36"/>
      <c r="AQ26" s="36"/>
      <c r="AR26" s="36"/>
      <c r="AS26" s="36"/>
      <c r="AT26" s="36"/>
      <c r="AU26" s="36"/>
      <c r="AV26" s="36"/>
      <c r="AW26" s="36"/>
    </row>
    <row r="27" spans="1:49" s="9" customFormat="1" ht="84" customHeight="1" x14ac:dyDescent="0.2">
      <c r="A27" s="275">
        <v>12</v>
      </c>
      <c r="B27" s="172" t="s">
        <v>4</v>
      </c>
      <c r="C27" s="175" t="s">
        <v>32</v>
      </c>
      <c r="D27" s="231" t="s">
        <v>180</v>
      </c>
      <c r="E27" s="86" t="s">
        <v>148</v>
      </c>
      <c r="F27" s="219">
        <v>2</v>
      </c>
      <c r="G27" s="83" t="s">
        <v>40</v>
      </c>
      <c r="H27" s="83">
        <v>3</v>
      </c>
      <c r="I27" s="145" t="s">
        <v>388</v>
      </c>
      <c r="J27" s="123" t="s">
        <v>389</v>
      </c>
      <c r="K27" s="145" t="s">
        <v>40</v>
      </c>
      <c r="L27" s="145" t="s">
        <v>394</v>
      </c>
      <c r="M27" s="13">
        <v>20</v>
      </c>
      <c r="N27" s="16">
        <v>70000</v>
      </c>
      <c r="O27" s="16">
        <f t="shared" ref="O27" si="2">N27*M27</f>
        <v>1400000</v>
      </c>
      <c r="P27" s="31"/>
      <c r="Q27" s="31"/>
      <c r="R27" s="31"/>
      <c r="S27" s="31"/>
      <c r="T27" s="31"/>
      <c r="U27" s="31"/>
      <c r="V27" s="31"/>
      <c r="W27" s="31"/>
      <c r="X27" s="31"/>
      <c r="Y27" s="31"/>
      <c r="Z27" s="14">
        <v>1</v>
      </c>
      <c r="AA27" s="31"/>
      <c r="AB27" s="14"/>
      <c r="AC27" s="31"/>
      <c r="AD27" s="14">
        <v>1</v>
      </c>
      <c r="AE27" s="31"/>
      <c r="AF27" s="14"/>
      <c r="AG27" s="31"/>
      <c r="AH27" s="14">
        <v>1</v>
      </c>
      <c r="AI27" s="31"/>
      <c r="AJ27" s="14"/>
      <c r="AK27" s="31"/>
      <c r="AL27" s="14"/>
      <c r="AM27" s="31"/>
      <c r="AN27" s="15">
        <f>(AA27+AE27+AI27+AM27)/4*100</f>
        <v>0</v>
      </c>
      <c r="AO27" s="17"/>
      <c r="AP27" s="36"/>
      <c r="AQ27" s="36"/>
      <c r="AR27" s="36"/>
      <c r="AS27" s="36"/>
      <c r="AT27" s="36"/>
      <c r="AU27" s="36"/>
      <c r="AV27" s="36"/>
      <c r="AW27" s="36"/>
    </row>
    <row r="28" spans="1:49" s="9" customFormat="1" ht="69" customHeight="1" x14ac:dyDescent="0.2">
      <c r="A28" s="275">
        <v>13</v>
      </c>
      <c r="B28" s="172" t="s">
        <v>3</v>
      </c>
      <c r="C28" s="175" t="s">
        <v>31</v>
      </c>
      <c r="D28" s="232" t="s">
        <v>314</v>
      </c>
      <c r="E28" s="86" t="s">
        <v>149</v>
      </c>
      <c r="F28" s="219">
        <v>5</v>
      </c>
      <c r="G28" s="83" t="s">
        <v>222</v>
      </c>
      <c r="H28" s="83">
        <v>2</v>
      </c>
      <c r="I28" s="123" t="s">
        <v>179</v>
      </c>
      <c r="J28" s="145" t="s">
        <v>232</v>
      </c>
      <c r="K28" s="145" t="s">
        <v>241</v>
      </c>
      <c r="L28" s="145" t="s">
        <v>43</v>
      </c>
      <c r="M28" s="13">
        <v>30</v>
      </c>
      <c r="N28" s="16">
        <v>70000</v>
      </c>
      <c r="O28" s="16">
        <f t="shared" ref="O28" si="3">N28*M28</f>
        <v>2100000</v>
      </c>
      <c r="P28" s="14"/>
      <c r="Q28" s="14"/>
      <c r="R28" s="14"/>
      <c r="S28" s="14"/>
      <c r="T28" s="14">
        <v>1</v>
      </c>
      <c r="U28" s="14"/>
      <c r="V28" s="14"/>
      <c r="W28" s="14"/>
      <c r="X28" s="14"/>
      <c r="Y28" s="14"/>
      <c r="Z28" s="14"/>
      <c r="AA28" s="14"/>
      <c r="AB28" s="14"/>
      <c r="AC28" s="14"/>
      <c r="AD28" s="14"/>
      <c r="AE28" s="14"/>
      <c r="AF28" s="14">
        <v>1</v>
      </c>
      <c r="AG28" s="14"/>
      <c r="AH28" s="14"/>
      <c r="AI28" s="14"/>
      <c r="AJ28" s="14"/>
      <c r="AK28" s="14"/>
      <c r="AL28" s="14"/>
      <c r="AM28" s="14"/>
      <c r="AN28" s="15">
        <f>(U28+AA28+AD28+AI28)/3*100</f>
        <v>0</v>
      </c>
      <c r="AO28" s="173" t="s">
        <v>159</v>
      </c>
      <c r="AP28" s="36"/>
      <c r="AQ28" s="36"/>
      <c r="AR28" s="36"/>
      <c r="AS28" s="36"/>
      <c r="AT28" s="36"/>
      <c r="AU28" s="36"/>
      <c r="AV28" s="36"/>
      <c r="AW28" s="36"/>
    </row>
    <row r="29" spans="1:49" s="9" customFormat="1" ht="114.75" customHeight="1" x14ac:dyDescent="0.2">
      <c r="A29" s="275">
        <v>14</v>
      </c>
      <c r="B29" s="180" t="s">
        <v>4</v>
      </c>
      <c r="C29" s="181" t="s">
        <v>30</v>
      </c>
      <c r="D29" s="230" t="s">
        <v>387</v>
      </c>
      <c r="E29" s="86" t="s">
        <v>391</v>
      </c>
      <c r="F29" s="219">
        <v>5</v>
      </c>
      <c r="G29" s="82" t="s">
        <v>315</v>
      </c>
      <c r="H29" s="82" t="s">
        <v>70</v>
      </c>
      <c r="I29" s="325" t="s">
        <v>390</v>
      </c>
      <c r="J29" s="326"/>
      <c r="K29" s="158" t="s">
        <v>230</v>
      </c>
      <c r="L29" s="158" t="s">
        <v>392</v>
      </c>
      <c r="M29" s="28"/>
      <c r="N29" s="193"/>
      <c r="O29" s="193"/>
      <c r="P29" s="336" t="s">
        <v>401</v>
      </c>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9"/>
      <c r="AN29" s="29">
        <v>0</v>
      </c>
      <c r="AO29" s="194"/>
      <c r="AP29" s="36"/>
      <c r="AQ29" s="36"/>
      <c r="AR29" s="36"/>
      <c r="AS29" s="36"/>
      <c r="AT29" s="36"/>
      <c r="AU29" s="36"/>
      <c r="AV29" s="36"/>
      <c r="AW29" s="36"/>
    </row>
    <row r="30" spans="1:49" s="9" customFormat="1" ht="108.75" customHeight="1" thickBot="1" x14ac:dyDescent="0.25">
      <c r="A30" s="275">
        <v>15</v>
      </c>
      <c r="B30" s="180" t="s">
        <v>18</v>
      </c>
      <c r="C30" s="181" t="s">
        <v>22</v>
      </c>
      <c r="D30" s="230" t="s">
        <v>283</v>
      </c>
      <c r="E30" s="116" t="s">
        <v>284</v>
      </c>
      <c r="F30" s="233">
        <v>5</v>
      </c>
      <c r="G30" s="82" t="s">
        <v>315</v>
      </c>
      <c r="H30" s="82">
        <v>1</v>
      </c>
      <c r="I30" s="158" t="s">
        <v>286</v>
      </c>
      <c r="J30" s="158" t="s">
        <v>285</v>
      </c>
      <c r="K30" s="158" t="s">
        <v>230</v>
      </c>
      <c r="L30" s="158" t="s">
        <v>287</v>
      </c>
      <c r="M30" s="20"/>
      <c r="N30" s="21"/>
      <c r="O30" s="21"/>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v>1</v>
      </c>
      <c r="AM30" s="113"/>
      <c r="AN30" s="23">
        <f>(AM30)/1*100</f>
        <v>0</v>
      </c>
      <c r="AO30" s="174"/>
      <c r="AP30" s="36"/>
      <c r="AQ30" s="36"/>
      <c r="AR30" s="36"/>
      <c r="AS30" s="36"/>
      <c r="AT30" s="36"/>
      <c r="AU30" s="36"/>
      <c r="AV30" s="36"/>
      <c r="AW30" s="36"/>
    </row>
    <row r="31" spans="1:49" s="9" customFormat="1" ht="28.5" customHeight="1" thickBot="1" x14ac:dyDescent="0.25">
      <c r="A31" s="275"/>
      <c r="B31" s="412" t="s">
        <v>181</v>
      </c>
      <c r="C31" s="413"/>
      <c r="D31" s="413"/>
      <c r="E31" s="413"/>
      <c r="F31" s="413"/>
      <c r="G31" s="413"/>
      <c r="H31" s="413"/>
      <c r="I31" s="413"/>
      <c r="J31" s="413"/>
      <c r="K31" s="413"/>
      <c r="L31" s="414"/>
      <c r="M31" s="195"/>
      <c r="N31" s="195"/>
      <c r="O31" s="195"/>
      <c r="P31" s="349"/>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1"/>
      <c r="AN31" s="26"/>
      <c r="AO31" s="27"/>
      <c r="AP31" s="36"/>
      <c r="AQ31" s="36"/>
      <c r="AR31" s="36"/>
      <c r="AS31" s="36"/>
      <c r="AT31" s="36"/>
      <c r="AU31" s="36"/>
      <c r="AV31" s="36"/>
      <c r="AW31" s="36"/>
    </row>
    <row r="32" spans="1:49" s="9" customFormat="1" ht="75" customHeight="1" x14ac:dyDescent="0.2">
      <c r="A32" s="275">
        <v>16</v>
      </c>
      <c r="B32" s="172" t="s">
        <v>4</v>
      </c>
      <c r="C32" s="175" t="s">
        <v>21</v>
      </c>
      <c r="D32" s="232" t="s">
        <v>320</v>
      </c>
      <c r="E32" s="86" t="s">
        <v>76</v>
      </c>
      <c r="F32" s="219">
        <v>4</v>
      </c>
      <c r="G32" s="83" t="s">
        <v>230</v>
      </c>
      <c r="H32" s="80" t="s">
        <v>233</v>
      </c>
      <c r="I32" s="145" t="s">
        <v>81</v>
      </c>
      <c r="J32" s="145" t="s">
        <v>182</v>
      </c>
      <c r="K32" s="145" t="s">
        <v>318</v>
      </c>
      <c r="L32" s="145" t="s">
        <v>319</v>
      </c>
      <c r="M32" s="84"/>
      <c r="N32" s="34"/>
      <c r="O32" s="34"/>
      <c r="P32" s="393" t="s">
        <v>262</v>
      </c>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5"/>
      <c r="AN32" s="15"/>
      <c r="AO32" s="35"/>
      <c r="AP32" s="36"/>
      <c r="AQ32" s="36"/>
      <c r="AR32" s="36"/>
      <c r="AS32" s="36"/>
      <c r="AT32" s="36"/>
      <c r="AU32" s="36"/>
      <c r="AV32" s="36"/>
      <c r="AW32" s="36"/>
    </row>
    <row r="33" spans="1:49" s="9" customFormat="1" ht="73.5" customHeight="1" x14ac:dyDescent="0.2">
      <c r="A33" s="275">
        <v>17</v>
      </c>
      <c r="B33" s="172" t="s">
        <v>4</v>
      </c>
      <c r="C33" s="175" t="s">
        <v>21</v>
      </c>
      <c r="D33" s="232" t="s">
        <v>46</v>
      </c>
      <c r="E33" s="86" t="s">
        <v>76</v>
      </c>
      <c r="F33" s="219">
        <v>4</v>
      </c>
      <c r="G33" s="83" t="s">
        <v>230</v>
      </c>
      <c r="H33" s="83">
        <v>3</v>
      </c>
      <c r="I33" s="145" t="s">
        <v>81</v>
      </c>
      <c r="J33" s="145" t="s">
        <v>182</v>
      </c>
      <c r="K33" s="145" t="s">
        <v>45</v>
      </c>
      <c r="L33" s="145" t="s">
        <v>44</v>
      </c>
      <c r="M33" s="84"/>
      <c r="N33" s="34"/>
      <c r="O33" s="34"/>
      <c r="P33" s="32"/>
      <c r="Q33" s="32"/>
      <c r="R33" s="32"/>
      <c r="S33" s="32"/>
      <c r="T33" s="32"/>
      <c r="U33" s="32"/>
      <c r="V33" s="32">
        <v>1</v>
      </c>
      <c r="W33" s="32"/>
      <c r="X33" s="32">
        <v>1</v>
      </c>
      <c r="Y33" s="32"/>
      <c r="Z33" s="32">
        <v>1</v>
      </c>
      <c r="AA33" s="32"/>
      <c r="AB33" s="32"/>
      <c r="AC33" s="32"/>
      <c r="AD33" s="32"/>
      <c r="AE33" s="32"/>
      <c r="AF33" s="32"/>
      <c r="AG33" s="32"/>
      <c r="AH33" s="32"/>
      <c r="AI33" s="32"/>
      <c r="AJ33" s="32"/>
      <c r="AK33" s="32"/>
      <c r="AL33" s="32"/>
      <c r="AM33" s="32"/>
      <c r="AN33" s="15">
        <f>(AA33+AC33)/2*100</f>
        <v>0</v>
      </c>
      <c r="AO33" s="35"/>
      <c r="AP33" s="36"/>
      <c r="AQ33" s="36"/>
      <c r="AR33" s="36"/>
      <c r="AS33" s="36"/>
      <c r="AT33" s="36"/>
      <c r="AU33" s="36"/>
      <c r="AV33" s="36"/>
      <c r="AW33" s="36"/>
    </row>
    <row r="34" spans="1:49" s="9" customFormat="1" ht="81" customHeight="1" x14ac:dyDescent="0.2">
      <c r="A34" s="275">
        <v>18</v>
      </c>
      <c r="B34" s="172" t="s">
        <v>4</v>
      </c>
      <c r="C34" s="175" t="s">
        <v>21</v>
      </c>
      <c r="D34" s="232" t="s">
        <v>185</v>
      </c>
      <c r="E34" s="86" t="s">
        <v>76</v>
      </c>
      <c r="F34" s="219">
        <v>4</v>
      </c>
      <c r="G34" s="83" t="s">
        <v>230</v>
      </c>
      <c r="H34" s="83" t="s">
        <v>183</v>
      </c>
      <c r="I34" s="145" t="s">
        <v>81</v>
      </c>
      <c r="J34" s="145" t="s">
        <v>182</v>
      </c>
      <c r="K34" s="145" t="s">
        <v>234</v>
      </c>
      <c r="L34" s="145" t="s">
        <v>84</v>
      </c>
      <c r="M34" s="84"/>
      <c r="N34" s="34"/>
      <c r="O34" s="34"/>
      <c r="P34" s="393" t="s">
        <v>184</v>
      </c>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5"/>
      <c r="AN34" s="15"/>
      <c r="AO34" s="35"/>
      <c r="AP34" s="36"/>
      <c r="AQ34" s="36"/>
      <c r="AR34" s="36"/>
      <c r="AS34" s="36"/>
      <c r="AT34" s="36"/>
      <c r="AU34" s="36"/>
      <c r="AV34" s="36"/>
      <c r="AW34" s="36"/>
    </row>
    <row r="35" spans="1:49" s="9" customFormat="1" ht="93" customHeight="1" x14ac:dyDescent="0.2">
      <c r="A35" s="275">
        <v>19</v>
      </c>
      <c r="B35" s="172" t="s">
        <v>4</v>
      </c>
      <c r="C35" s="175" t="s">
        <v>21</v>
      </c>
      <c r="D35" s="232" t="s">
        <v>374</v>
      </c>
      <c r="E35" s="86" t="s">
        <v>186</v>
      </c>
      <c r="F35" s="219">
        <v>4</v>
      </c>
      <c r="G35" s="83" t="s">
        <v>264</v>
      </c>
      <c r="H35" s="83">
        <v>1</v>
      </c>
      <c r="I35" s="145" t="s">
        <v>81</v>
      </c>
      <c r="J35" s="145" t="s">
        <v>182</v>
      </c>
      <c r="K35" s="145" t="s">
        <v>187</v>
      </c>
      <c r="L35" s="145" t="s">
        <v>375</v>
      </c>
      <c r="M35" s="84"/>
      <c r="N35" s="34"/>
      <c r="O35" s="34"/>
      <c r="P35" s="32"/>
      <c r="Q35" s="32"/>
      <c r="R35" s="32"/>
      <c r="S35" s="32"/>
      <c r="T35" s="32"/>
      <c r="U35" s="32"/>
      <c r="V35" s="32"/>
      <c r="W35" s="32"/>
      <c r="X35" s="32"/>
      <c r="Y35" s="32"/>
      <c r="Z35" s="32">
        <v>1</v>
      </c>
      <c r="AA35" s="32"/>
      <c r="AB35" s="32"/>
      <c r="AC35" s="32"/>
      <c r="AD35" s="32"/>
      <c r="AE35" s="32"/>
      <c r="AF35" s="32"/>
      <c r="AG35" s="32"/>
      <c r="AH35" s="32"/>
      <c r="AI35" s="32"/>
      <c r="AJ35" s="32"/>
      <c r="AK35" s="32"/>
      <c r="AL35" s="32"/>
      <c r="AM35" s="32"/>
      <c r="AN35" s="15">
        <f>(AA33+AC33)/2*100</f>
        <v>0</v>
      </c>
      <c r="AO35" s="35"/>
      <c r="AP35" s="36"/>
      <c r="AQ35" s="36"/>
      <c r="AR35" s="36"/>
      <c r="AS35" s="36"/>
      <c r="AT35" s="36"/>
      <c r="AU35" s="36"/>
      <c r="AV35" s="36"/>
      <c r="AW35" s="36"/>
    </row>
    <row r="36" spans="1:49" s="9" customFormat="1" ht="121.5" customHeight="1" x14ac:dyDescent="0.2">
      <c r="A36" s="275">
        <v>20</v>
      </c>
      <c r="B36" s="172" t="s">
        <v>4</v>
      </c>
      <c r="C36" s="175" t="s">
        <v>188</v>
      </c>
      <c r="D36" s="232" t="s">
        <v>92</v>
      </c>
      <c r="E36" s="86" t="s">
        <v>68</v>
      </c>
      <c r="F36" s="219">
        <v>3</v>
      </c>
      <c r="G36" s="83" t="s">
        <v>263</v>
      </c>
      <c r="H36" s="83">
        <v>2</v>
      </c>
      <c r="I36" s="145" t="s">
        <v>189</v>
      </c>
      <c r="J36" s="145" t="s">
        <v>190</v>
      </c>
      <c r="K36" s="145" t="s">
        <v>191</v>
      </c>
      <c r="L36" s="145" t="s">
        <v>192</v>
      </c>
      <c r="M36" s="84"/>
      <c r="N36" s="34"/>
      <c r="O36" s="34"/>
      <c r="P36" s="32"/>
      <c r="Q36" s="32"/>
      <c r="R36" s="32"/>
      <c r="S36" s="32"/>
      <c r="T36" s="32"/>
      <c r="U36" s="32"/>
      <c r="V36" s="32">
        <v>1</v>
      </c>
      <c r="W36" s="32"/>
      <c r="X36" s="32"/>
      <c r="Y36" s="32"/>
      <c r="Z36" s="32"/>
      <c r="AA36" s="32"/>
      <c r="AB36" s="32">
        <v>1</v>
      </c>
      <c r="AC36" s="32"/>
      <c r="AD36" s="32"/>
      <c r="AE36" s="32"/>
      <c r="AF36" s="32"/>
      <c r="AG36" s="32"/>
      <c r="AH36" s="32"/>
      <c r="AI36" s="32"/>
      <c r="AJ36" s="32"/>
      <c r="AK36" s="32"/>
      <c r="AL36" s="32"/>
      <c r="AM36" s="32"/>
      <c r="AN36" s="15">
        <f>(AC36)/1*100</f>
        <v>0</v>
      </c>
      <c r="AO36" s="35"/>
      <c r="AP36" s="36"/>
      <c r="AQ36" s="36"/>
      <c r="AR36" s="36"/>
      <c r="AS36" s="36"/>
      <c r="AT36" s="36"/>
      <c r="AU36" s="36"/>
      <c r="AV36" s="36"/>
      <c r="AW36" s="36"/>
    </row>
    <row r="37" spans="1:49" s="9" customFormat="1" ht="123" customHeight="1" x14ac:dyDescent="0.2">
      <c r="A37" s="275">
        <v>21</v>
      </c>
      <c r="B37" s="172" t="s">
        <v>4</v>
      </c>
      <c r="C37" s="175" t="s">
        <v>21</v>
      </c>
      <c r="D37" s="232" t="s">
        <v>79</v>
      </c>
      <c r="E37" s="86" t="s">
        <v>150</v>
      </c>
      <c r="F37" s="219">
        <v>4</v>
      </c>
      <c r="G37" s="83" t="s">
        <v>230</v>
      </c>
      <c r="H37" s="83">
        <v>1</v>
      </c>
      <c r="I37" s="145" t="s">
        <v>85</v>
      </c>
      <c r="J37" s="145" t="s">
        <v>190</v>
      </c>
      <c r="K37" s="145" t="s">
        <v>193</v>
      </c>
      <c r="L37" s="145" t="s">
        <v>80</v>
      </c>
      <c r="M37" s="84"/>
      <c r="N37" s="34"/>
      <c r="O37" s="34"/>
      <c r="P37" s="32"/>
      <c r="Q37" s="32"/>
      <c r="R37" s="32">
        <v>1</v>
      </c>
      <c r="S37" s="32"/>
      <c r="T37" s="32"/>
      <c r="U37" s="32"/>
      <c r="V37" s="32"/>
      <c r="W37" s="32"/>
      <c r="X37" s="32"/>
      <c r="Y37" s="32"/>
      <c r="Z37" s="32"/>
      <c r="AA37" s="32"/>
      <c r="AB37" s="32"/>
      <c r="AC37" s="32"/>
      <c r="AD37" s="32"/>
      <c r="AE37" s="32"/>
      <c r="AF37" s="32"/>
      <c r="AG37" s="32"/>
      <c r="AH37" s="32"/>
      <c r="AI37" s="32"/>
      <c r="AJ37" s="32"/>
      <c r="AK37" s="32"/>
      <c r="AL37" s="32"/>
      <c r="AM37" s="32"/>
      <c r="AN37" s="15">
        <f>(S37)/1*100</f>
        <v>0</v>
      </c>
      <c r="AO37" s="234" t="s">
        <v>194</v>
      </c>
      <c r="AP37" s="36"/>
      <c r="AQ37" s="36"/>
      <c r="AR37" s="36"/>
      <c r="AS37" s="36"/>
      <c r="AT37" s="36"/>
      <c r="AU37" s="36"/>
      <c r="AV37" s="36"/>
      <c r="AW37" s="36"/>
    </row>
    <row r="38" spans="1:49" s="9" customFormat="1" ht="99" customHeight="1" x14ac:dyDescent="0.2">
      <c r="A38" s="275">
        <v>22</v>
      </c>
      <c r="B38" s="178" t="s">
        <v>4</v>
      </c>
      <c r="C38" s="179" t="s">
        <v>21</v>
      </c>
      <c r="D38" s="235" t="s">
        <v>151</v>
      </c>
      <c r="E38" s="79" t="s">
        <v>152</v>
      </c>
      <c r="F38" s="204">
        <v>4</v>
      </c>
      <c r="G38" s="83" t="s">
        <v>230</v>
      </c>
      <c r="H38" s="80">
        <v>4</v>
      </c>
      <c r="I38" s="123" t="s">
        <v>195</v>
      </c>
      <c r="J38" s="123" t="s">
        <v>198</v>
      </c>
      <c r="K38" s="123" t="s">
        <v>47</v>
      </c>
      <c r="L38" s="123" t="s">
        <v>58</v>
      </c>
      <c r="M38" s="43">
        <v>30</v>
      </c>
      <c r="N38" s="44">
        <v>70000</v>
      </c>
      <c r="O38" s="44">
        <f>N38*M38</f>
        <v>2100000</v>
      </c>
      <c r="P38" s="56"/>
      <c r="Q38" s="56"/>
      <c r="R38" s="57">
        <v>1</v>
      </c>
      <c r="S38" s="56"/>
      <c r="T38" s="56"/>
      <c r="U38" s="56"/>
      <c r="V38" s="56"/>
      <c r="W38" s="56"/>
      <c r="X38" s="56"/>
      <c r="Y38" s="56"/>
      <c r="Z38" s="32">
        <v>1</v>
      </c>
      <c r="AA38" s="32"/>
      <c r="AB38" s="32"/>
      <c r="AC38" s="32"/>
      <c r="AD38" s="32"/>
      <c r="AE38" s="32"/>
      <c r="AF38" s="32">
        <v>1</v>
      </c>
      <c r="AG38" s="32"/>
      <c r="AH38" s="32"/>
      <c r="AI38" s="32"/>
      <c r="AJ38" s="32"/>
      <c r="AK38" s="32"/>
      <c r="AL38" s="32">
        <v>1</v>
      </c>
      <c r="AM38" s="32"/>
      <c r="AN38" s="15">
        <f>(AA38+AG38+AM38)/3*100</f>
        <v>0</v>
      </c>
      <c r="AO38" s="37"/>
      <c r="AP38" s="36"/>
      <c r="AQ38" s="36"/>
      <c r="AR38" s="36"/>
      <c r="AS38" s="36"/>
      <c r="AT38" s="36"/>
      <c r="AU38" s="36"/>
      <c r="AV38" s="36"/>
      <c r="AW38" s="36"/>
    </row>
    <row r="39" spans="1:49" s="9" customFormat="1" ht="71.25" customHeight="1" x14ac:dyDescent="0.2">
      <c r="A39" s="275">
        <v>23</v>
      </c>
      <c r="B39" s="178" t="s">
        <v>4</v>
      </c>
      <c r="C39" s="179" t="s">
        <v>21</v>
      </c>
      <c r="D39" s="235" t="s">
        <v>376</v>
      </c>
      <c r="E39" s="86" t="s">
        <v>82</v>
      </c>
      <c r="F39" s="204" t="s">
        <v>251</v>
      </c>
      <c r="G39" s="83" t="s">
        <v>230</v>
      </c>
      <c r="H39" s="80">
        <v>11</v>
      </c>
      <c r="I39" s="123" t="s">
        <v>377</v>
      </c>
      <c r="J39" s="123" t="s">
        <v>197</v>
      </c>
      <c r="K39" s="123" t="s">
        <v>199</v>
      </c>
      <c r="L39" s="123" t="s">
        <v>383</v>
      </c>
      <c r="M39" s="43"/>
      <c r="N39" s="44"/>
      <c r="O39" s="44"/>
      <c r="P39" s="57"/>
      <c r="Q39" s="57"/>
      <c r="R39" s="57">
        <v>1</v>
      </c>
      <c r="S39" s="57"/>
      <c r="T39" s="57">
        <v>1</v>
      </c>
      <c r="U39" s="57"/>
      <c r="V39" s="57">
        <v>1</v>
      </c>
      <c r="W39" s="57"/>
      <c r="X39" s="57">
        <v>1</v>
      </c>
      <c r="Y39" s="57"/>
      <c r="Z39" s="32">
        <v>1</v>
      </c>
      <c r="AA39" s="32"/>
      <c r="AB39" s="32">
        <v>1</v>
      </c>
      <c r="AC39" s="32"/>
      <c r="AD39" s="32">
        <v>1</v>
      </c>
      <c r="AE39" s="32"/>
      <c r="AF39" s="32">
        <v>1</v>
      </c>
      <c r="AG39" s="32"/>
      <c r="AH39" s="32">
        <v>1</v>
      </c>
      <c r="AI39" s="32"/>
      <c r="AJ39" s="32">
        <v>1</v>
      </c>
      <c r="AK39" s="32"/>
      <c r="AL39" s="32">
        <v>1</v>
      </c>
      <c r="AM39" s="32"/>
      <c r="AN39" s="15">
        <f>(AA39+AG39+AM39)/3*100</f>
        <v>0</v>
      </c>
      <c r="AO39" s="38"/>
      <c r="AP39" s="36"/>
      <c r="AQ39" s="36"/>
      <c r="AR39" s="36"/>
      <c r="AS39" s="36"/>
      <c r="AT39" s="36"/>
      <c r="AU39" s="36"/>
      <c r="AV39" s="36"/>
      <c r="AW39" s="36"/>
    </row>
    <row r="40" spans="1:49" s="9" customFormat="1" ht="71.25" customHeight="1" x14ac:dyDescent="0.2">
      <c r="A40" s="275">
        <v>24</v>
      </c>
      <c r="B40" s="178" t="s">
        <v>4</v>
      </c>
      <c r="C40" s="179" t="s">
        <v>21</v>
      </c>
      <c r="D40" s="235" t="s">
        <v>386</v>
      </c>
      <c r="E40" s="86" t="s">
        <v>82</v>
      </c>
      <c r="F40" s="204">
        <v>4</v>
      </c>
      <c r="G40" s="83" t="s">
        <v>230</v>
      </c>
      <c r="H40" s="83">
        <v>2</v>
      </c>
      <c r="I40" s="123" t="s">
        <v>95</v>
      </c>
      <c r="J40" s="123" t="s">
        <v>197</v>
      </c>
      <c r="K40" s="123" t="s">
        <v>384</v>
      </c>
      <c r="L40" s="123" t="s">
        <v>395</v>
      </c>
      <c r="M40" s="84"/>
      <c r="N40" s="34"/>
      <c r="O40" s="34"/>
      <c r="P40" s="57"/>
      <c r="Q40" s="57"/>
      <c r="R40" s="57"/>
      <c r="S40" s="57"/>
      <c r="T40" s="57"/>
      <c r="U40" s="57"/>
      <c r="V40" s="57"/>
      <c r="W40" s="57"/>
      <c r="X40" s="57">
        <v>1</v>
      </c>
      <c r="Y40" s="57"/>
      <c r="Z40" s="57"/>
      <c r="AA40" s="57"/>
      <c r="AB40" s="57"/>
      <c r="AC40" s="57"/>
      <c r="AD40" s="57"/>
      <c r="AE40" s="57"/>
      <c r="AF40" s="57">
        <v>1</v>
      </c>
      <c r="AG40" s="57"/>
      <c r="AH40" s="57"/>
      <c r="AI40" s="57"/>
      <c r="AJ40" s="57"/>
      <c r="AK40" s="57"/>
      <c r="AL40" s="57"/>
      <c r="AM40" s="57"/>
      <c r="AN40" s="15">
        <f>(AE40)/1*100</f>
        <v>0</v>
      </c>
      <c r="AO40" s="38"/>
      <c r="AP40" s="36"/>
      <c r="AQ40" s="36"/>
      <c r="AR40" s="36"/>
      <c r="AS40" s="36"/>
      <c r="AT40" s="36"/>
      <c r="AU40" s="36"/>
      <c r="AV40" s="36"/>
      <c r="AW40" s="36"/>
    </row>
    <row r="41" spans="1:49" s="9" customFormat="1" ht="76.5" customHeight="1" x14ac:dyDescent="0.2">
      <c r="A41" s="275">
        <v>25</v>
      </c>
      <c r="B41" s="172" t="s">
        <v>4</v>
      </c>
      <c r="C41" s="175" t="s">
        <v>21</v>
      </c>
      <c r="D41" s="232" t="s">
        <v>378</v>
      </c>
      <c r="E41" s="86" t="s">
        <v>82</v>
      </c>
      <c r="F41" s="204">
        <v>4</v>
      </c>
      <c r="G41" s="83" t="s">
        <v>230</v>
      </c>
      <c r="H41" s="83">
        <v>1</v>
      </c>
      <c r="I41" s="145" t="s">
        <v>196</v>
      </c>
      <c r="J41" s="145" t="s">
        <v>83</v>
      </c>
      <c r="K41" s="145" t="s">
        <v>57</v>
      </c>
      <c r="L41" s="145" t="s">
        <v>59</v>
      </c>
      <c r="M41" s="84">
        <v>20</v>
      </c>
      <c r="N41" s="34">
        <v>80000</v>
      </c>
      <c r="O41" s="34">
        <f t="shared" ref="O41" si="4">N41*M41</f>
        <v>1600000</v>
      </c>
      <c r="P41" s="32"/>
      <c r="Q41" s="32"/>
      <c r="R41" s="32"/>
      <c r="S41" s="32"/>
      <c r="T41" s="32"/>
      <c r="U41" s="32"/>
      <c r="V41" s="32"/>
      <c r="W41" s="32"/>
      <c r="X41" s="32"/>
      <c r="Y41" s="32"/>
      <c r="Z41" s="32"/>
      <c r="AA41" s="32"/>
      <c r="AB41" s="32"/>
      <c r="AC41" s="32"/>
      <c r="AD41" s="32">
        <v>1</v>
      </c>
      <c r="AE41" s="32"/>
      <c r="AF41" s="32"/>
      <c r="AG41" s="32"/>
      <c r="AH41" s="32"/>
      <c r="AI41" s="32"/>
      <c r="AJ41" s="32"/>
      <c r="AK41" s="32"/>
      <c r="AL41" s="32"/>
      <c r="AM41" s="32"/>
      <c r="AN41" s="15">
        <f>(AE41)/1*100</f>
        <v>0</v>
      </c>
      <c r="AO41" s="38"/>
      <c r="AP41" s="36"/>
      <c r="AQ41" s="36"/>
      <c r="AR41" s="36"/>
      <c r="AS41" s="36"/>
      <c r="AT41" s="36"/>
      <c r="AU41" s="36"/>
      <c r="AV41" s="36"/>
      <c r="AW41" s="36"/>
    </row>
    <row r="42" spans="1:49" s="9" customFormat="1" ht="71.25" customHeight="1" x14ac:dyDescent="0.2">
      <c r="A42" s="275">
        <v>26</v>
      </c>
      <c r="B42" s="178" t="s">
        <v>4</v>
      </c>
      <c r="C42" s="179" t="s">
        <v>21</v>
      </c>
      <c r="D42" s="235" t="s">
        <v>161</v>
      </c>
      <c r="E42" s="79" t="s">
        <v>82</v>
      </c>
      <c r="F42" s="204">
        <v>4</v>
      </c>
      <c r="G42" s="150" t="s">
        <v>321</v>
      </c>
      <c r="H42" s="150">
        <v>1</v>
      </c>
      <c r="I42" s="363" t="s">
        <v>103</v>
      </c>
      <c r="J42" s="364"/>
      <c r="K42" s="123" t="s">
        <v>96</v>
      </c>
      <c r="L42" s="123" t="s">
        <v>104</v>
      </c>
      <c r="M42" s="43"/>
      <c r="N42" s="44"/>
      <c r="O42" s="44"/>
      <c r="P42" s="45"/>
      <c r="Q42" s="45"/>
      <c r="R42" s="45"/>
      <c r="S42" s="45"/>
      <c r="T42" s="45"/>
      <c r="U42" s="45"/>
      <c r="V42" s="54"/>
      <c r="W42" s="54"/>
      <c r="X42" s="54"/>
      <c r="Y42" s="54"/>
      <c r="Z42" s="54"/>
      <c r="AA42" s="45"/>
      <c r="AB42" s="45"/>
      <c r="AC42" s="45"/>
      <c r="AD42" s="45">
        <v>1</v>
      </c>
      <c r="AE42" s="45"/>
      <c r="AF42" s="45"/>
      <c r="AG42" s="45"/>
      <c r="AH42" s="45"/>
      <c r="AI42" s="45"/>
      <c r="AJ42" s="45"/>
      <c r="AK42" s="45"/>
      <c r="AL42" s="45"/>
      <c r="AM42" s="45"/>
      <c r="AN42" s="26">
        <f>(AG42)/1*100</f>
        <v>0</v>
      </c>
      <c r="AO42" s="37"/>
      <c r="AP42" s="36"/>
      <c r="AQ42" s="36"/>
      <c r="AR42" s="36"/>
      <c r="AS42" s="36"/>
      <c r="AT42" s="36"/>
      <c r="AU42" s="36"/>
      <c r="AV42" s="36"/>
      <c r="AW42" s="36"/>
    </row>
    <row r="43" spans="1:49" s="9" customFormat="1" ht="57.75" customHeight="1" x14ac:dyDescent="0.2">
      <c r="A43" s="275">
        <v>27</v>
      </c>
      <c r="B43" s="172" t="s">
        <v>4</v>
      </c>
      <c r="C43" s="175" t="s">
        <v>21</v>
      </c>
      <c r="D43" s="231" t="s">
        <v>200</v>
      </c>
      <c r="E43" s="116" t="s">
        <v>82</v>
      </c>
      <c r="F43" s="204">
        <v>4</v>
      </c>
      <c r="G43" s="150" t="s">
        <v>322</v>
      </c>
      <c r="H43" s="152">
        <v>3</v>
      </c>
      <c r="I43" s="363" t="s">
        <v>103</v>
      </c>
      <c r="J43" s="364"/>
      <c r="K43" s="145" t="s">
        <v>96</v>
      </c>
      <c r="L43" s="145" t="s">
        <v>104</v>
      </c>
      <c r="M43" s="84"/>
      <c r="N43" s="34"/>
      <c r="O43" s="34"/>
      <c r="P43" s="32"/>
      <c r="Q43" s="32"/>
      <c r="R43" s="32"/>
      <c r="S43" s="32"/>
      <c r="T43" s="32"/>
      <c r="U43" s="32"/>
      <c r="V43" s="305">
        <v>1</v>
      </c>
      <c r="W43" s="31"/>
      <c r="X43" s="305"/>
      <c r="Y43" s="31"/>
      <c r="Z43" s="31"/>
      <c r="AA43" s="32"/>
      <c r="AB43" s="32">
        <v>1</v>
      </c>
      <c r="AC43" s="32"/>
      <c r="AD43" s="32"/>
      <c r="AE43" s="32"/>
      <c r="AF43" s="32"/>
      <c r="AG43" s="32"/>
      <c r="AH43" s="32"/>
      <c r="AI43" s="32"/>
      <c r="AJ43" s="32">
        <v>1</v>
      </c>
      <c r="AK43" s="32"/>
      <c r="AL43" s="32"/>
      <c r="AM43" s="32"/>
      <c r="AN43" s="15">
        <f t="shared" ref="AN43:AN44" si="5">(AG43)/1*100</f>
        <v>0</v>
      </c>
      <c r="AO43" s="38"/>
      <c r="AP43" s="36"/>
      <c r="AQ43" s="36"/>
      <c r="AR43" s="36"/>
      <c r="AS43" s="36"/>
      <c r="AT43" s="36"/>
      <c r="AU43" s="36"/>
      <c r="AV43" s="36"/>
      <c r="AW43" s="36"/>
    </row>
    <row r="44" spans="1:49" s="9" customFormat="1" ht="46.5" customHeight="1" thickBot="1" x14ac:dyDescent="0.25">
      <c r="A44" s="275">
        <v>28</v>
      </c>
      <c r="B44" s="180" t="s">
        <v>4</v>
      </c>
      <c r="C44" s="181" t="s">
        <v>21</v>
      </c>
      <c r="D44" s="236" t="s">
        <v>102</v>
      </c>
      <c r="E44" s="116" t="s">
        <v>82</v>
      </c>
      <c r="F44" s="204" t="s">
        <v>251</v>
      </c>
      <c r="G44" s="176" t="s">
        <v>321</v>
      </c>
      <c r="H44" s="177">
        <v>2</v>
      </c>
      <c r="I44" s="365" t="s">
        <v>103</v>
      </c>
      <c r="J44" s="366"/>
      <c r="K44" s="158" t="s">
        <v>96</v>
      </c>
      <c r="L44" s="158" t="s">
        <v>87</v>
      </c>
      <c r="M44" s="70"/>
      <c r="N44" s="100"/>
      <c r="O44" s="100"/>
      <c r="P44" s="39"/>
      <c r="Q44" s="39"/>
      <c r="R44" s="39"/>
      <c r="S44" s="39"/>
      <c r="T44" s="39"/>
      <c r="U44" s="39"/>
      <c r="V44" s="133"/>
      <c r="W44" s="133"/>
      <c r="X44" s="133"/>
      <c r="Y44" s="133"/>
      <c r="Z44" s="306">
        <v>1</v>
      </c>
      <c r="AA44" s="39"/>
      <c r="AB44" s="39"/>
      <c r="AC44" s="39"/>
      <c r="AD44" s="39"/>
      <c r="AE44" s="39"/>
      <c r="AF44" s="39">
        <v>1</v>
      </c>
      <c r="AG44" s="39"/>
      <c r="AH44" s="39"/>
      <c r="AI44" s="39"/>
      <c r="AJ44" s="134"/>
      <c r="AK44" s="39"/>
      <c r="AL44" s="39"/>
      <c r="AM44" s="39"/>
      <c r="AN44" s="23">
        <f t="shared" si="5"/>
        <v>0</v>
      </c>
      <c r="AO44" s="77"/>
      <c r="AP44" s="36"/>
      <c r="AQ44" s="36"/>
      <c r="AR44" s="36"/>
      <c r="AS44" s="36"/>
      <c r="AT44" s="36"/>
      <c r="AU44" s="36"/>
      <c r="AV44" s="36"/>
      <c r="AW44" s="36"/>
    </row>
    <row r="45" spans="1:49" s="9" customFormat="1" ht="22.5" customHeight="1" thickBot="1" x14ac:dyDescent="0.25">
      <c r="A45" s="275"/>
      <c r="B45" s="370" t="s">
        <v>201</v>
      </c>
      <c r="C45" s="371"/>
      <c r="D45" s="371"/>
      <c r="E45" s="371"/>
      <c r="F45" s="371"/>
      <c r="G45" s="371"/>
      <c r="H45" s="371"/>
      <c r="I45" s="371"/>
      <c r="J45" s="371"/>
      <c r="K45" s="371"/>
      <c r="L45" s="372"/>
      <c r="M45" s="139"/>
      <c r="N45" s="189"/>
      <c r="O45" s="189"/>
      <c r="P45" s="438"/>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40"/>
      <c r="AN45" s="46"/>
      <c r="AO45" s="132"/>
      <c r="AP45" s="36"/>
      <c r="AQ45" s="36"/>
      <c r="AR45" s="36"/>
      <c r="AS45" s="36"/>
      <c r="AT45" s="36"/>
      <c r="AU45" s="36"/>
      <c r="AV45" s="36"/>
      <c r="AW45" s="36"/>
    </row>
    <row r="46" spans="1:49" s="9" customFormat="1" ht="58.5" customHeight="1" x14ac:dyDescent="0.2">
      <c r="A46" s="275">
        <v>29</v>
      </c>
      <c r="B46" s="178" t="s">
        <v>4</v>
      </c>
      <c r="C46" s="182" t="s">
        <v>21</v>
      </c>
      <c r="D46" s="237" t="s">
        <v>202</v>
      </c>
      <c r="E46" s="159" t="s">
        <v>82</v>
      </c>
      <c r="F46" s="238" t="s">
        <v>251</v>
      </c>
      <c r="G46" s="80" t="s">
        <v>235</v>
      </c>
      <c r="H46" s="80">
        <v>2</v>
      </c>
      <c r="I46" s="123" t="s">
        <v>196</v>
      </c>
      <c r="J46" s="123" t="s">
        <v>71</v>
      </c>
      <c r="K46" s="123" t="s">
        <v>89</v>
      </c>
      <c r="L46" s="123" t="s">
        <v>87</v>
      </c>
      <c r="M46" s="84"/>
      <c r="N46" s="34"/>
      <c r="O46" s="34"/>
      <c r="P46" s="32"/>
      <c r="Q46" s="32"/>
      <c r="R46" s="32"/>
      <c r="S46" s="32"/>
      <c r="T46" s="32"/>
      <c r="U46" s="32"/>
      <c r="V46" s="32"/>
      <c r="W46" s="32"/>
      <c r="X46" s="32">
        <v>1</v>
      </c>
      <c r="Y46" s="32"/>
      <c r="Z46" s="32"/>
      <c r="AA46" s="32"/>
      <c r="AB46" s="32"/>
      <c r="AC46" s="32"/>
      <c r="AD46" s="32"/>
      <c r="AE46" s="32"/>
      <c r="AF46" s="32"/>
      <c r="AG46" s="32"/>
      <c r="AH46" s="32">
        <v>1</v>
      </c>
      <c r="AI46" s="32"/>
      <c r="AJ46" s="32"/>
      <c r="AK46" s="32"/>
      <c r="AL46" s="32"/>
      <c r="AM46" s="32"/>
      <c r="AN46" s="15">
        <f>(AI46)/1*100</f>
        <v>0</v>
      </c>
      <c r="AO46" s="38"/>
      <c r="AP46" s="36"/>
      <c r="AQ46" s="36"/>
      <c r="AR46" s="36"/>
      <c r="AS46" s="36"/>
      <c r="AT46" s="36"/>
      <c r="AU46" s="36"/>
      <c r="AV46" s="36"/>
      <c r="AW46" s="36"/>
    </row>
    <row r="47" spans="1:49" s="9" customFormat="1" ht="46.5" customHeight="1" x14ac:dyDescent="0.2">
      <c r="A47" s="275">
        <v>30</v>
      </c>
      <c r="B47" s="172" t="s">
        <v>4</v>
      </c>
      <c r="C47" s="183" t="s">
        <v>21</v>
      </c>
      <c r="D47" s="239" t="s">
        <v>323</v>
      </c>
      <c r="E47" s="159" t="s">
        <v>82</v>
      </c>
      <c r="F47" s="238" t="s">
        <v>251</v>
      </c>
      <c r="G47" s="80" t="s">
        <v>235</v>
      </c>
      <c r="H47" s="83">
        <v>2</v>
      </c>
      <c r="I47" s="145" t="s">
        <v>196</v>
      </c>
      <c r="J47" s="145" t="s">
        <v>71</v>
      </c>
      <c r="K47" s="145" t="s">
        <v>88</v>
      </c>
      <c r="L47" s="145" t="s">
        <v>87</v>
      </c>
      <c r="M47" s="84"/>
      <c r="N47" s="34"/>
      <c r="O47" s="34"/>
      <c r="P47" s="32"/>
      <c r="Q47" s="32"/>
      <c r="R47" s="32"/>
      <c r="S47" s="32"/>
      <c r="T47" s="32"/>
      <c r="U47" s="32"/>
      <c r="V47" s="32"/>
      <c r="W47" s="32"/>
      <c r="X47" s="32">
        <v>1</v>
      </c>
      <c r="Y47" s="32"/>
      <c r="Z47" s="32"/>
      <c r="AA47" s="32"/>
      <c r="AB47" s="32"/>
      <c r="AC47" s="32"/>
      <c r="AD47" s="32"/>
      <c r="AE47" s="32"/>
      <c r="AF47" s="32"/>
      <c r="AG47" s="32"/>
      <c r="AH47" s="32">
        <v>1</v>
      </c>
      <c r="AI47" s="32"/>
      <c r="AJ47" s="32"/>
      <c r="AK47" s="32"/>
      <c r="AL47" s="32"/>
      <c r="AM47" s="32"/>
      <c r="AN47" s="15">
        <f>(AI47)/1*100</f>
        <v>0</v>
      </c>
      <c r="AO47" s="38"/>
      <c r="AP47" s="36"/>
      <c r="AQ47" s="36"/>
      <c r="AR47" s="36"/>
      <c r="AS47" s="36"/>
      <c r="AT47" s="36"/>
      <c r="AU47" s="36"/>
      <c r="AV47" s="36"/>
      <c r="AW47" s="36"/>
    </row>
    <row r="48" spans="1:49" s="9" customFormat="1" ht="46.5" customHeight="1" x14ac:dyDescent="0.2">
      <c r="A48" s="275">
        <v>31</v>
      </c>
      <c r="B48" s="172" t="s">
        <v>4</v>
      </c>
      <c r="C48" s="183" t="s">
        <v>21</v>
      </c>
      <c r="D48" s="240" t="s">
        <v>203</v>
      </c>
      <c r="E48" s="159" t="s">
        <v>82</v>
      </c>
      <c r="F48" s="238" t="s">
        <v>251</v>
      </c>
      <c r="G48" s="80" t="s">
        <v>235</v>
      </c>
      <c r="H48" s="80">
        <v>2</v>
      </c>
      <c r="I48" s="325" t="s">
        <v>324</v>
      </c>
      <c r="J48" s="326"/>
      <c r="K48" s="123" t="s">
        <v>86</v>
      </c>
      <c r="L48" s="123" t="s">
        <v>87</v>
      </c>
      <c r="M48" s="43"/>
      <c r="N48" s="44"/>
      <c r="O48" s="44"/>
      <c r="P48" s="45"/>
      <c r="Q48" s="45"/>
      <c r="R48" s="45"/>
      <c r="S48" s="45"/>
      <c r="T48" s="45"/>
      <c r="U48" s="45"/>
      <c r="V48" s="45"/>
      <c r="W48" s="45"/>
      <c r="X48" s="45">
        <v>1</v>
      </c>
      <c r="Y48" s="45"/>
      <c r="Z48" s="45"/>
      <c r="AA48" s="45"/>
      <c r="AB48" s="45"/>
      <c r="AC48" s="45"/>
      <c r="AD48" s="45"/>
      <c r="AE48" s="45"/>
      <c r="AF48" s="45"/>
      <c r="AG48" s="45"/>
      <c r="AH48" s="45">
        <v>1</v>
      </c>
      <c r="AI48" s="45"/>
      <c r="AJ48" s="45"/>
      <c r="AK48" s="45"/>
      <c r="AL48" s="45"/>
      <c r="AM48" s="45"/>
      <c r="AN48" s="26">
        <f>(AI48)/1*100</f>
        <v>0</v>
      </c>
      <c r="AO48" s="38"/>
      <c r="AP48" s="36"/>
      <c r="AQ48" s="36"/>
      <c r="AR48" s="36"/>
      <c r="AS48" s="36"/>
      <c r="AT48" s="36"/>
      <c r="AU48" s="36"/>
      <c r="AV48" s="36"/>
      <c r="AW48" s="36"/>
    </row>
    <row r="49" spans="1:49" s="9" customFormat="1" ht="71.25" customHeight="1" x14ac:dyDescent="0.2">
      <c r="A49" s="275">
        <v>32</v>
      </c>
      <c r="B49" s="172" t="s">
        <v>4</v>
      </c>
      <c r="C49" s="183" t="s">
        <v>21</v>
      </c>
      <c r="D49" s="241" t="s">
        <v>160</v>
      </c>
      <c r="E49" s="159" t="s">
        <v>82</v>
      </c>
      <c r="F49" s="238" t="s">
        <v>251</v>
      </c>
      <c r="G49" s="80" t="s">
        <v>240</v>
      </c>
      <c r="H49" s="83">
        <v>2</v>
      </c>
      <c r="I49" s="325" t="s">
        <v>325</v>
      </c>
      <c r="J49" s="326"/>
      <c r="K49" s="145" t="s">
        <v>91</v>
      </c>
      <c r="L49" s="123" t="s">
        <v>90</v>
      </c>
      <c r="M49" s="43"/>
      <c r="N49" s="44"/>
      <c r="O49" s="44"/>
      <c r="P49" s="45"/>
      <c r="Q49" s="45"/>
      <c r="R49" s="45"/>
      <c r="S49" s="45"/>
      <c r="T49" s="45"/>
      <c r="U49" s="45"/>
      <c r="V49" s="45">
        <v>1</v>
      </c>
      <c r="W49" s="45"/>
      <c r="X49" s="45"/>
      <c r="Y49" s="45"/>
      <c r="Z49" s="45"/>
      <c r="AA49" s="45"/>
      <c r="AB49" s="45">
        <v>1</v>
      </c>
      <c r="AC49" s="45"/>
      <c r="AD49" s="45"/>
      <c r="AE49" s="45"/>
      <c r="AF49" s="45"/>
      <c r="AG49" s="45"/>
      <c r="AH49" s="45"/>
      <c r="AI49" s="45"/>
      <c r="AJ49" s="45"/>
      <c r="AK49" s="45"/>
      <c r="AL49" s="45"/>
      <c r="AM49" s="45"/>
      <c r="AN49" s="26">
        <f>(AA49+AC49)/2*100</f>
        <v>0</v>
      </c>
      <c r="AO49" s="38"/>
      <c r="AP49" s="36"/>
      <c r="AQ49" s="36"/>
      <c r="AR49" s="36"/>
      <c r="AS49" s="36"/>
      <c r="AT49" s="36"/>
      <c r="AU49" s="36"/>
      <c r="AV49" s="36"/>
      <c r="AW49" s="36"/>
    </row>
    <row r="50" spans="1:49" s="9" customFormat="1" ht="70.5" customHeight="1" x14ac:dyDescent="0.2">
      <c r="A50" s="275">
        <v>33</v>
      </c>
      <c r="B50" s="172" t="s">
        <v>4</v>
      </c>
      <c r="C50" s="184" t="s">
        <v>21</v>
      </c>
      <c r="D50" s="299" t="s">
        <v>364</v>
      </c>
      <c r="E50" s="79" t="s">
        <v>82</v>
      </c>
      <c r="F50" s="204">
        <v>4</v>
      </c>
      <c r="G50" s="80" t="s">
        <v>235</v>
      </c>
      <c r="H50" s="80">
        <v>4</v>
      </c>
      <c r="I50" s="123" t="s">
        <v>198</v>
      </c>
      <c r="J50" s="123" t="s">
        <v>326</v>
      </c>
      <c r="K50" s="145" t="s">
        <v>91</v>
      </c>
      <c r="L50" s="123" t="s">
        <v>87</v>
      </c>
      <c r="M50" s="43">
        <v>20</v>
      </c>
      <c r="N50" s="44">
        <v>80000</v>
      </c>
      <c r="O50" s="44">
        <f>N50*M50</f>
        <v>1600000</v>
      </c>
      <c r="P50" s="32">
        <v>1</v>
      </c>
      <c r="Q50" s="32"/>
      <c r="R50" s="32"/>
      <c r="S50" s="32"/>
      <c r="T50" s="32"/>
      <c r="U50" s="32"/>
      <c r="V50" s="32"/>
      <c r="W50" s="32"/>
      <c r="X50" s="32">
        <v>1</v>
      </c>
      <c r="Y50" s="32"/>
      <c r="Z50" s="32"/>
      <c r="AA50" s="32"/>
      <c r="AB50" s="32"/>
      <c r="AC50" s="32"/>
      <c r="AD50" s="32">
        <v>1</v>
      </c>
      <c r="AE50" s="32"/>
      <c r="AF50" s="45"/>
      <c r="AG50" s="45"/>
      <c r="AH50" s="45"/>
      <c r="AI50" s="45"/>
      <c r="AJ50" s="45">
        <v>1</v>
      </c>
      <c r="AK50" s="45"/>
      <c r="AL50" s="45"/>
      <c r="AM50" s="45"/>
      <c r="AN50" s="26">
        <f>(W50)/1*100</f>
        <v>0</v>
      </c>
      <c r="AO50" s="38"/>
      <c r="AP50" s="36"/>
      <c r="AQ50" s="36"/>
      <c r="AR50" s="36"/>
      <c r="AS50" s="36"/>
      <c r="AT50" s="36"/>
      <c r="AU50" s="36"/>
      <c r="AV50" s="36"/>
      <c r="AW50" s="36"/>
    </row>
    <row r="51" spans="1:49" ht="58.5" customHeight="1" x14ac:dyDescent="0.2">
      <c r="A51" s="275">
        <v>34</v>
      </c>
      <c r="B51" s="172" t="s">
        <v>4</v>
      </c>
      <c r="C51" s="184" t="s">
        <v>21</v>
      </c>
      <c r="D51" s="242" t="s">
        <v>236</v>
      </c>
      <c r="E51" s="79" t="s">
        <v>82</v>
      </c>
      <c r="F51" s="204">
        <v>4</v>
      </c>
      <c r="G51" s="80" t="s">
        <v>235</v>
      </c>
      <c r="H51" s="80">
        <v>1</v>
      </c>
      <c r="I51" s="325" t="s">
        <v>327</v>
      </c>
      <c r="J51" s="326"/>
      <c r="K51" s="145" t="s">
        <v>91</v>
      </c>
      <c r="L51" s="123" t="s">
        <v>97</v>
      </c>
      <c r="M51" s="33"/>
      <c r="N51" s="33"/>
      <c r="O51" s="33"/>
      <c r="P51" s="33"/>
      <c r="Q51" s="33"/>
      <c r="R51" s="33"/>
      <c r="S51" s="33"/>
      <c r="T51" s="33"/>
      <c r="U51" s="33"/>
      <c r="V51" s="33"/>
      <c r="W51" s="33"/>
      <c r="X51" s="33"/>
      <c r="Y51" s="33"/>
      <c r="Z51" s="33"/>
      <c r="AA51" s="33"/>
      <c r="AB51" s="14">
        <v>1</v>
      </c>
      <c r="AC51" s="33"/>
      <c r="AD51" s="33"/>
      <c r="AE51" s="33"/>
      <c r="AF51" s="33"/>
      <c r="AG51" s="33"/>
      <c r="AH51" s="33"/>
      <c r="AI51" s="33"/>
      <c r="AJ51" s="33"/>
      <c r="AK51" s="33"/>
      <c r="AL51" s="33"/>
      <c r="AM51" s="33"/>
      <c r="AN51" s="26">
        <f>(AC51)/1*100</f>
        <v>0</v>
      </c>
      <c r="AO51" s="63"/>
    </row>
    <row r="52" spans="1:49" ht="36" x14ac:dyDescent="0.2">
      <c r="A52" s="275">
        <v>35</v>
      </c>
      <c r="B52" s="172" t="s">
        <v>4</v>
      </c>
      <c r="C52" s="184" t="s">
        <v>21</v>
      </c>
      <c r="D52" s="242" t="s">
        <v>333</v>
      </c>
      <c r="E52" s="79" t="s">
        <v>82</v>
      </c>
      <c r="F52" s="204">
        <v>4</v>
      </c>
      <c r="G52" s="80" t="s">
        <v>235</v>
      </c>
      <c r="H52" s="80">
        <v>2</v>
      </c>
      <c r="I52" s="325" t="s">
        <v>327</v>
      </c>
      <c r="J52" s="326"/>
      <c r="K52" s="145" t="s">
        <v>91</v>
      </c>
      <c r="L52" s="123" t="s">
        <v>87</v>
      </c>
      <c r="M52" s="33"/>
      <c r="N52" s="33"/>
      <c r="O52" s="33"/>
      <c r="P52" s="33"/>
      <c r="Q52" s="33"/>
      <c r="R52" s="33"/>
      <c r="S52" s="33"/>
      <c r="T52" s="33"/>
      <c r="U52" s="33"/>
      <c r="V52" s="33"/>
      <c r="W52" s="33"/>
      <c r="X52" s="14">
        <v>1</v>
      </c>
      <c r="Y52" s="14"/>
      <c r="Z52" s="14"/>
      <c r="AA52" s="14"/>
      <c r="AB52" s="14"/>
      <c r="AC52" s="14"/>
      <c r="AD52" s="14"/>
      <c r="AE52" s="14"/>
      <c r="AF52" s="14"/>
      <c r="AG52" s="14"/>
      <c r="AH52" s="14">
        <v>1</v>
      </c>
      <c r="AI52" s="14"/>
      <c r="AJ52" s="14"/>
      <c r="AK52" s="14"/>
      <c r="AL52" s="33"/>
      <c r="AM52" s="33"/>
      <c r="AN52" s="26">
        <f>(Y52+AI52)/2*100</f>
        <v>0</v>
      </c>
      <c r="AO52" s="63"/>
    </row>
    <row r="53" spans="1:49" ht="36" x14ac:dyDescent="0.2">
      <c r="A53" s="275">
        <v>36</v>
      </c>
      <c r="B53" s="172" t="s">
        <v>4</v>
      </c>
      <c r="C53" s="184" t="s">
        <v>21</v>
      </c>
      <c r="D53" s="243" t="s">
        <v>98</v>
      </c>
      <c r="E53" s="86" t="s">
        <v>82</v>
      </c>
      <c r="F53" s="219">
        <v>4</v>
      </c>
      <c r="G53" s="83" t="s">
        <v>235</v>
      </c>
      <c r="H53" s="83">
        <v>2</v>
      </c>
      <c r="I53" s="325" t="s">
        <v>328</v>
      </c>
      <c r="J53" s="326"/>
      <c r="K53" s="145" t="s">
        <v>100</v>
      </c>
      <c r="L53" s="145" t="s">
        <v>101</v>
      </c>
      <c r="M53" s="33"/>
      <c r="N53" s="33"/>
      <c r="O53" s="33"/>
      <c r="P53" s="33"/>
      <c r="Q53" s="33"/>
      <c r="R53" s="33"/>
      <c r="S53" s="33"/>
      <c r="T53" s="33"/>
      <c r="U53" s="33"/>
      <c r="V53" s="33"/>
      <c r="W53" s="33"/>
      <c r="X53" s="32"/>
      <c r="Y53" s="32"/>
      <c r="Z53" s="32">
        <v>1</v>
      </c>
      <c r="AA53" s="32"/>
      <c r="AB53" s="32"/>
      <c r="AC53" s="32"/>
      <c r="AD53" s="32"/>
      <c r="AE53" s="32"/>
      <c r="AF53" s="32"/>
      <c r="AG53" s="14"/>
      <c r="AH53" s="14"/>
      <c r="AI53" s="14"/>
      <c r="AJ53" s="14">
        <v>1</v>
      </c>
      <c r="AK53" s="14"/>
      <c r="AL53" s="33"/>
      <c r="AM53" s="33"/>
      <c r="AN53" s="15">
        <f>(AC53+AL53)/2*100</f>
        <v>0</v>
      </c>
      <c r="AO53" s="63"/>
    </row>
    <row r="54" spans="1:49" ht="56.25" customHeight="1" thickBot="1" x14ac:dyDescent="0.25">
      <c r="A54" s="275">
        <v>37</v>
      </c>
      <c r="B54" s="172" t="s">
        <v>4</v>
      </c>
      <c r="C54" s="184" t="s">
        <v>21</v>
      </c>
      <c r="D54" s="244" t="s">
        <v>360</v>
      </c>
      <c r="E54" s="86" t="s">
        <v>82</v>
      </c>
      <c r="F54" s="219">
        <v>3</v>
      </c>
      <c r="G54" s="83" t="s">
        <v>235</v>
      </c>
      <c r="H54" s="83">
        <v>2</v>
      </c>
      <c r="I54" s="325" t="s">
        <v>327</v>
      </c>
      <c r="J54" s="326"/>
      <c r="K54" s="158" t="s">
        <v>91</v>
      </c>
      <c r="L54" s="158" t="s">
        <v>87</v>
      </c>
      <c r="M54" s="33"/>
      <c r="N54" s="33"/>
      <c r="O54" s="33"/>
      <c r="P54" s="33"/>
      <c r="Q54" s="33"/>
      <c r="R54" s="33"/>
      <c r="S54" s="33"/>
      <c r="T54" s="33"/>
      <c r="U54" s="33"/>
      <c r="V54" s="33"/>
      <c r="W54" s="33"/>
      <c r="X54" s="32">
        <v>1</v>
      </c>
      <c r="Y54" s="32"/>
      <c r="Z54" s="32"/>
      <c r="AA54" s="32"/>
      <c r="AB54" s="32"/>
      <c r="AC54" s="32"/>
      <c r="AD54" s="32"/>
      <c r="AE54" s="32"/>
      <c r="AF54" s="32"/>
      <c r="AG54" s="14"/>
      <c r="AH54" s="14">
        <v>1</v>
      </c>
      <c r="AI54" s="14"/>
      <c r="AJ54" s="14"/>
      <c r="AK54" s="14"/>
      <c r="AL54" s="33"/>
      <c r="AM54" s="33"/>
      <c r="AN54" s="15">
        <v>0</v>
      </c>
      <c r="AO54" s="63"/>
    </row>
    <row r="55" spans="1:49" ht="18.75" customHeight="1" thickBot="1" x14ac:dyDescent="0.25">
      <c r="A55" s="276"/>
      <c r="B55" s="370" t="s">
        <v>204</v>
      </c>
      <c r="C55" s="371"/>
      <c r="D55" s="371"/>
      <c r="E55" s="371"/>
      <c r="F55" s="371"/>
      <c r="G55" s="371"/>
      <c r="H55" s="371"/>
      <c r="I55" s="371"/>
      <c r="J55" s="371"/>
      <c r="K55" s="371"/>
      <c r="L55" s="372"/>
      <c r="M55" s="142"/>
      <c r="N55" s="143"/>
      <c r="O55" s="143"/>
      <c r="P55" s="379"/>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1"/>
      <c r="AN55" s="46"/>
      <c r="AO55" s="144"/>
    </row>
    <row r="56" spans="1:49" s="9" customFormat="1" ht="105.75" customHeight="1" x14ac:dyDescent="0.2">
      <c r="A56" s="275">
        <v>38</v>
      </c>
      <c r="B56" s="178" t="s">
        <v>4</v>
      </c>
      <c r="C56" s="179" t="s">
        <v>21</v>
      </c>
      <c r="D56" s="244" t="s">
        <v>329</v>
      </c>
      <c r="E56" s="79" t="s">
        <v>153</v>
      </c>
      <c r="F56" s="204" t="s">
        <v>267</v>
      </c>
      <c r="G56" s="80" t="s">
        <v>266</v>
      </c>
      <c r="H56" s="80">
        <v>1</v>
      </c>
      <c r="I56" s="80" t="s">
        <v>351</v>
      </c>
      <c r="J56" s="145" t="s">
        <v>237</v>
      </c>
      <c r="K56" s="123" t="s">
        <v>268</v>
      </c>
      <c r="L56" s="123" t="s">
        <v>239</v>
      </c>
      <c r="M56" s="13"/>
      <c r="N56" s="16"/>
      <c r="O56" s="16"/>
      <c r="P56" s="33"/>
      <c r="Q56" s="33"/>
      <c r="R56" s="14">
        <v>1</v>
      </c>
      <c r="S56" s="33"/>
      <c r="T56" s="14"/>
      <c r="U56" s="14"/>
      <c r="V56" s="14"/>
      <c r="W56" s="33"/>
      <c r="X56" s="33"/>
      <c r="Y56" s="33"/>
      <c r="Z56" s="33"/>
      <c r="AA56" s="33"/>
      <c r="AB56" s="33"/>
      <c r="AC56" s="33"/>
      <c r="AD56" s="33"/>
      <c r="AE56" s="33"/>
      <c r="AF56" s="33"/>
      <c r="AG56" s="33"/>
      <c r="AH56" s="33"/>
      <c r="AI56" s="14"/>
      <c r="AJ56" s="33"/>
      <c r="AK56" s="15"/>
      <c r="AL56" s="138"/>
      <c r="AM56" s="14"/>
      <c r="AN56" s="15">
        <v>0</v>
      </c>
      <c r="AO56" s="17"/>
      <c r="AP56" s="36"/>
      <c r="AQ56" s="36"/>
      <c r="AR56" s="36"/>
      <c r="AS56" s="36"/>
      <c r="AT56" s="36"/>
      <c r="AU56" s="36"/>
      <c r="AV56" s="36"/>
      <c r="AW56" s="36"/>
    </row>
    <row r="57" spans="1:49" ht="95.25" customHeight="1" x14ac:dyDescent="0.2">
      <c r="A57" s="275">
        <v>39</v>
      </c>
      <c r="B57" s="178" t="s">
        <v>4</v>
      </c>
      <c r="C57" s="179" t="s">
        <v>21</v>
      </c>
      <c r="D57" s="243" t="s">
        <v>350</v>
      </c>
      <c r="E57" s="79" t="s">
        <v>155</v>
      </c>
      <c r="F57" s="204" t="s">
        <v>363</v>
      </c>
      <c r="G57" s="80" t="s">
        <v>266</v>
      </c>
      <c r="H57" s="83">
        <v>2</v>
      </c>
      <c r="I57" s="145" t="s">
        <v>412</v>
      </c>
      <c r="J57" s="145" t="s">
        <v>413</v>
      </c>
      <c r="K57" s="145" t="s">
        <v>119</v>
      </c>
      <c r="L57" s="145" t="s">
        <v>93</v>
      </c>
      <c r="M57" s="33"/>
      <c r="N57" s="33"/>
      <c r="O57" s="33"/>
      <c r="P57" s="327" t="s">
        <v>120</v>
      </c>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9"/>
      <c r="AN57" s="15">
        <f>(U57)/2*100</f>
        <v>0</v>
      </c>
      <c r="AO57" s="63"/>
    </row>
    <row r="58" spans="1:49" ht="126.75" customHeight="1" thickBot="1" x14ac:dyDescent="0.25">
      <c r="A58" s="275">
        <v>40</v>
      </c>
      <c r="B58" s="224" t="s">
        <v>4</v>
      </c>
      <c r="C58" s="245" t="s">
        <v>21</v>
      </c>
      <c r="D58" s="244" t="s">
        <v>162</v>
      </c>
      <c r="E58" s="111" t="s">
        <v>154</v>
      </c>
      <c r="F58" s="246" t="s">
        <v>267</v>
      </c>
      <c r="G58" s="80" t="s">
        <v>266</v>
      </c>
      <c r="H58" s="149">
        <v>2</v>
      </c>
      <c r="I58" s="407" t="s">
        <v>205</v>
      </c>
      <c r="J58" s="408"/>
      <c r="K58" s="147" t="s">
        <v>119</v>
      </c>
      <c r="L58" s="147" t="s">
        <v>121</v>
      </c>
      <c r="M58" s="64"/>
      <c r="N58" s="64"/>
      <c r="O58" s="64"/>
      <c r="P58" s="449" t="s">
        <v>120</v>
      </c>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M58" s="451"/>
      <c r="AN58" s="23">
        <v>0</v>
      </c>
      <c r="AO58" s="65"/>
    </row>
    <row r="59" spans="1:49" s="9" customFormat="1" ht="33.75" customHeight="1" thickBot="1" x14ac:dyDescent="0.25">
      <c r="A59" s="275"/>
      <c r="B59" s="370" t="s">
        <v>224</v>
      </c>
      <c r="C59" s="371"/>
      <c r="D59" s="371"/>
      <c r="E59" s="371"/>
      <c r="F59" s="371"/>
      <c r="G59" s="371"/>
      <c r="H59" s="371"/>
      <c r="I59" s="371"/>
      <c r="J59" s="371"/>
      <c r="K59" s="371"/>
      <c r="L59" s="372"/>
      <c r="M59" s="94"/>
      <c r="N59" s="95"/>
      <c r="O59" s="95"/>
      <c r="P59" s="402"/>
      <c r="Q59" s="403"/>
      <c r="R59" s="403"/>
      <c r="S59" s="403"/>
      <c r="T59" s="403"/>
      <c r="U59" s="403"/>
      <c r="V59" s="403"/>
      <c r="W59" s="403"/>
      <c r="X59" s="403"/>
      <c r="Y59" s="403"/>
      <c r="Z59" s="403"/>
      <c r="AA59" s="403"/>
      <c r="AB59" s="403"/>
      <c r="AC59" s="403"/>
      <c r="AD59" s="403"/>
      <c r="AE59" s="403"/>
      <c r="AF59" s="403"/>
      <c r="AG59" s="403"/>
      <c r="AH59" s="403"/>
      <c r="AI59" s="403"/>
      <c r="AJ59" s="403"/>
      <c r="AK59" s="403"/>
      <c r="AL59" s="403"/>
      <c r="AM59" s="404"/>
      <c r="AN59" s="78"/>
      <c r="AO59" s="68"/>
      <c r="AP59" s="36"/>
      <c r="AQ59" s="36"/>
      <c r="AR59" s="36"/>
      <c r="AS59" s="36"/>
      <c r="AT59" s="36"/>
      <c r="AU59" s="36"/>
      <c r="AV59" s="36"/>
      <c r="AW59" s="36"/>
    </row>
    <row r="60" spans="1:49" s="9" customFormat="1" ht="87" customHeight="1" x14ac:dyDescent="0.2">
      <c r="A60" s="275">
        <v>41</v>
      </c>
      <c r="B60" s="10" t="s">
        <v>4</v>
      </c>
      <c r="C60" s="11" t="s">
        <v>21</v>
      </c>
      <c r="D60" s="232" t="s">
        <v>379</v>
      </c>
      <c r="E60" s="86" t="s">
        <v>105</v>
      </c>
      <c r="F60" s="204">
        <v>4</v>
      </c>
      <c r="G60" s="80" t="s">
        <v>230</v>
      </c>
      <c r="H60" s="83">
        <v>2</v>
      </c>
      <c r="I60" s="145" t="s">
        <v>48</v>
      </c>
      <c r="J60" s="123" t="s">
        <v>196</v>
      </c>
      <c r="K60" s="123" t="s">
        <v>99</v>
      </c>
      <c r="L60" s="145" t="s">
        <v>106</v>
      </c>
      <c r="M60" s="359"/>
      <c r="N60" s="388"/>
      <c r="O60" s="388"/>
      <c r="P60" s="32"/>
      <c r="Q60" s="32"/>
      <c r="R60" s="32"/>
      <c r="S60" s="32"/>
      <c r="T60" s="59"/>
      <c r="U60" s="59"/>
      <c r="V60" s="32"/>
      <c r="W60" s="32"/>
      <c r="X60" s="32"/>
      <c r="Y60" s="32"/>
      <c r="Z60" s="32"/>
      <c r="AA60" s="32"/>
      <c r="AB60" s="32"/>
      <c r="AC60" s="32"/>
      <c r="AD60" s="32">
        <v>1</v>
      </c>
      <c r="AE60" s="32"/>
      <c r="AF60" s="32">
        <v>1</v>
      </c>
      <c r="AG60" s="32"/>
      <c r="AH60" s="32"/>
      <c r="AI60" s="32"/>
      <c r="AJ60" s="32"/>
      <c r="AK60" s="32"/>
      <c r="AL60" s="32"/>
      <c r="AM60" s="32"/>
      <c r="AN60" s="52">
        <f>(AE60+AG60)/2*100</f>
        <v>0</v>
      </c>
      <c r="AO60" s="35"/>
      <c r="AP60" s="36"/>
      <c r="AQ60" s="36"/>
      <c r="AR60" s="36"/>
      <c r="AS60" s="36"/>
      <c r="AT60" s="36"/>
      <c r="AU60" s="36"/>
      <c r="AV60" s="36"/>
      <c r="AW60" s="36"/>
    </row>
    <row r="61" spans="1:49" s="9" customFormat="1" ht="84" customHeight="1" x14ac:dyDescent="0.2">
      <c r="A61" s="275">
        <v>42</v>
      </c>
      <c r="B61" s="10" t="s">
        <v>4</v>
      </c>
      <c r="C61" s="11" t="s">
        <v>21</v>
      </c>
      <c r="D61" s="232" t="s">
        <v>269</v>
      </c>
      <c r="E61" s="86" t="s">
        <v>105</v>
      </c>
      <c r="F61" s="204">
        <v>4</v>
      </c>
      <c r="G61" s="80" t="s">
        <v>230</v>
      </c>
      <c r="H61" s="83">
        <v>2</v>
      </c>
      <c r="I61" s="145" t="s">
        <v>48</v>
      </c>
      <c r="J61" s="123" t="s">
        <v>196</v>
      </c>
      <c r="K61" s="145" t="s">
        <v>270</v>
      </c>
      <c r="L61" s="145" t="s">
        <v>107</v>
      </c>
      <c r="M61" s="359"/>
      <c r="N61" s="388"/>
      <c r="O61" s="388"/>
      <c r="P61" s="32"/>
      <c r="Q61" s="32"/>
      <c r="R61" s="32"/>
      <c r="S61" s="32"/>
      <c r="T61" s="59"/>
      <c r="U61" s="59"/>
      <c r="V61" s="32"/>
      <c r="W61" s="32"/>
      <c r="X61" s="32"/>
      <c r="Y61" s="32"/>
      <c r="Z61" s="32"/>
      <c r="AA61" s="32"/>
      <c r="AB61" s="59"/>
      <c r="AC61" s="59"/>
      <c r="AD61" s="59"/>
      <c r="AE61" s="59"/>
      <c r="AF61" s="32">
        <v>1</v>
      </c>
      <c r="AG61" s="32"/>
      <c r="AH61" s="32">
        <v>1</v>
      </c>
      <c r="AI61" s="32"/>
      <c r="AJ61" s="32"/>
      <c r="AK61" s="32"/>
      <c r="AL61" s="32"/>
      <c r="AM61" s="32"/>
      <c r="AN61" s="52">
        <f>(AG61+AI61)/2*100</f>
        <v>0</v>
      </c>
      <c r="AO61" s="35"/>
      <c r="AP61" s="36"/>
      <c r="AQ61" s="36"/>
      <c r="AR61" s="36"/>
      <c r="AS61" s="36"/>
      <c r="AT61" s="36"/>
      <c r="AU61" s="36"/>
      <c r="AV61" s="36"/>
      <c r="AW61" s="36"/>
    </row>
    <row r="62" spans="1:49" s="9" customFormat="1" ht="87" customHeight="1" thickBot="1" x14ac:dyDescent="0.25">
      <c r="A62" s="275">
        <v>43</v>
      </c>
      <c r="B62" s="191" t="s">
        <v>4</v>
      </c>
      <c r="C62" s="192" t="s">
        <v>21</v>
      </c>
      <c r="D62" s="230" t="s">
        <v>125</v>
      </c>
      <c r="E62" s="116" t="s">
        <v>105</v>
      </c>
      <c r="F62" s="246">
        <v>4</v>
      </c>
      <c r="G62" s="161" t="s">
        <v>230</v>
      </c>
      <c r="H62" s="82" t="s">
        <v>70</v>
      </c>
      <c r="I62" s="158" t="s">
        <v>221</v>
      </c>
      <c r="J62" s="247" t="s">
        <v>196</v>
      </c>
      <c r="K62" s="158" t="s">
        <v>109</v>
      </c>
      <c r="L62" s="158" t="s">
        <v>108</v>
      </c>
      <c r="M62" s="360"/>
      <c r="N62" s="389"/>
      <c r="O62" s="389"/>
      <c r="P62" s="446" t="s">
        <v>156</v>
      </c>
      <c r="Q62" s="447"/>
      <c r="R62" s="447"/>
      <c r="S62" s="447"/>
      <c r="T62" s="447"/>
      <c r="U62" s="447"/>
      <c r="V62" s="447"/>
      <c r="W62" s="447"/>
      <c r="X62" s="447"/>
      <c r="Y62" s="447"/>
      <c r="Z62" s="447"/>
      <c r="AA62" s="447"/>
      <c r="AB62" s="447"/>
      <c r="AC62" s="447"/>
      <c r="AD62" s="447"/>
      <c r="AE62" s="447"/>
      <c r="AF62" s="447"/>
      <c r="AG62" s="447"/>
      <c r="AH62" s="447"/>
      <c r="AI62" s="447"/>
      <c r="AJ62" s="447"/>
      <c r="AK62" s="447"/>
      <c r="AL62" s="447"/>
      <c r="AM62" s="448"/>
      <c r="AN62" s="74">
        <v>0</v>
      </c>
      <c r="AO62" s="96"/>
      <c r="AP62" s="36"/>
      <c r="AQ62" s="36"/>
      <c r="AR62" s="36"/>
      <c r="AS62" s="36"/>
      <c r="AT62" s="36"/>
      <c r="AU62" s="36"/>
      <c r="AV62" s="36"/>
      <c r="AW62" s="36"/>
    </row>
    <row r="63" spans="1:49" s="9" customFormat="1" ht="18.75" customHeight="1" thickBot="1" x14ac:dyDescent="0.25">
      <c r="A63" s="275"/>
      <c r="B63" s="412" t="s">
        <v>206</v>
      </c>
      <c r="C63" s="413"/>
      <c r="D63" s="413"/>
      <c r="E63" s="413"/>
      <c r="F63" s="413"/>
      <c r="G63" s="413"/>
      <c r="H63" s="413"/>
      <c r="I63" s="413"/>
      <c r="J63" s="413"/>
      <c r="K63" s="413"/>
      <c r="L63" s="414"/>
      <c r="M63" s="190"/>
      <c r="N63" s="93"/>
      <c r="O63" s="93"/>
      <c r="P63" s="349"/>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1"/>
      <c r="AN63" s="26"/>
      <c r="AO63" s="27"/>
      <c r="AP63" s="36"/>
      <c r="AQ63" s="36"/>
      <c r="AR63" s="36"/>
      <c r="AS63" s="36"/>
      <c r="AT63" s="36"/>
      <c r="AU63" s="36"/>
      <c r="AV63" s="36"/>
      <c r="AW63" s="36"/>
    </row>
    <row r="64" spans="1:49" s="9" customFormat="1" ht="18.75" customHeight="1" thickBot="1" x14ac:dyDescent="0.25">
      <c r="A64" s="275"/>
      <c r="B64" s="370" t="s">
        <v>207</v>
      </c>
      <c r="C64" s="371"/>
      <c r="D64" s="371"/>
      <c r="E64" s="371"/>
      <c r="F64" s="371"/>
      <c r="G64" s="371"/>
      <c r="H64" s="371"/>
      <c r="I64" s="371"/>
      <c r="J64" s="371"/>
      <c r="K64" s="371"/>
      <c r="L64" s="372"/>
      <c r="M64" s="293"/>
      <c r="N64" s="292"/>
      <c r="O64" s="292"/>
      <c r="P64" s="352"/>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4"/>
      <c r="AN64" s="26"/>
      <c r="AO64" s="27"/>
      <c r="AP64" s="36"/>
      <c r="AQ64" s="36"/>
      <c r="AR64" s="36"/>
      <c r="AS64" s="36"/>
      <c r="AT64" s="36"/>
      <c r="AU64" s="36"/>
      <c r="AV64" s="36"/>
      <c r="AW64" s="36"/>
    </row>
    <row r="65" spans="1:49" s="9" customFormat="1" ht="57" customHeight="1" x14ac:dyDescent="0.2">
      <c r="A65" s="275">
        <v>44</v>
      </c>
      <c r="B65" s="41" t="s">
        <v>4</v>
      </c>
      <c r="C65" s="42" t="s">
        <v>49</v>
      </c>
      <c r="D65" s="248" t="s">
        <v>272</v>
      </c>
      <c r="E65" s="79" t="s">
        <v>82</v>
      </c>
      <c r="F65" s="204">
        <v>4</v>
      </c>
      <c r="G65" s="80" t="s">
        <v>230</v>
      </c>
      <c r="H65" s="80" t="s">
        <v>70</v>
      </c>
      <c r="I65" s="361" t="s">
        <v>208</v>
      </c>
      <c r="J65" s="362"/>
      <c r="K65" s="415" t="s">
        <v>397</v>
      </c>
      <c r="L65" s="187" t="s">
        <v>127</v>
      </c>
      <c r="M65" s="84"/>
      <c r="N65" s="34"/>
      <c r="O65" s="34"/>
      <c r="P65" s="330" t="s">
        <v>396</v>
      </c>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2"/>
      <c r="AN65" s="15">
        <f>(AG65)/1*100</f>
        <v>0</v>
      </c>
      <c r="AO65" s="17"/>
      <c r="AP65" s="36"/>
      <c r="AQ65" s="36"/>
      <c r="AR65" s="36"/>
      <c r="AS65" s="36"/>
      <c r="AT65" s="36"/>
      <c r="AU65" s="36"/>
      <c r="AV65" s="36"/>
      <c r="AW65" s="36"/>
    </row>
    <row r="66" spans="1:49" s="9" customFormat="1" ht="49.5" customHeight="1" x14ac:dyDescent="0.2">
      <c r="A66" s="275">
        <v>45</v>
      </c>
      <c r="B66" s="10" t="s">
        <v>4</v>
      </c>
      <c r="C66" s="11" t="s">
        <v>49</v>
      </c>
      <c r="D66" s="235" t="s">
        <v>124</v>
      </c>
      <c r="E66" s="79" t="s">
        <v>82</v>
      </c>
      <c r="F66" s="204">
        <v>3</v>
      </c>
      <c r="G66" s="80" t="s">
        <v>230</v>
      </c>
      <c r="H66" s="80">
        <v>2</v>
      </c>
      <c r="I66" s="361" t="s">
        <v>208</v>
      </c>
      <c r="J66" s="362"/>
      <c r="K66" s="416"/>
      <c r="L66" s="163" t="s">
        <v>93</v>
      </c>
      <c r="M66" s="84"/>
      <c r="N66" s="34"/>
      <c r="O66" s="34"/>
      <c r="P66" s="32"/>
      <c r="Q66" s="32"/>
      <c r="R66" s="32"/>
      <c r="S66" s="32"/>
      <c r="T66" s="32"/>
      <c r="U66" s="32"/>
      <c r="V66" s="32">
        <v>1</v>
      </c>
      <c r="W66" s="32"/>
      <c r="X66" s="32"/>
      <c r="Y66" s="32"/>
      <c r="Z66" s="32"/>
      <c r="AA66" s="32"/>
      <c r="AB66" s="32"/>
      <c r="AC66" s="32"/>
      <c r="AD66" s="32"/>
      <c r="AE66" s="32"/>
      <c r="AF66" s="32">
        <v>1</v>
      </c>
      <c r="AG66" s="32"/>
      <c r="AH66" s="32"/>
      <c r="AI66" s="32"/>
      <c r="AJ66" s="32"/>
      <c r="AK66" s="32"/>
      <c r="AL66" s="32"/>
      <c r="AM66" s="32"/>
      <c r="AN66" s="15">
        <f>(AI66)/1*100</f>
        <v>0</v>
      </c>
      <c r="AO66" s="17"/>
      <c r="AP66" s="36"/>
      <c r="AQ66" s="36"/>
      <c r="AR66" s="36"/>
      <c r="AS66" s="36"/>
      <c r="AT66" s="36"/>
      <c r="AU66" s="36"/>
      <c r="AV66" s="36"/>
      <c r="AW66" s="36"/>
    </row>
    <row r="67" spans="1:49" s="9" customFormat="1" ht="49.5" customHeight="1" thickBot="1" x14ac:dyDescent="0.25">
      <c r="A67" s="275">
        <v>46</v>
      </c>
      <c r="B67" s="88" t="s">
        <v>4</v>
      </c>
      <c r="C67" s="91" t="s">
        <v>49</v>
      </c>
      <c r="D67" s="235" t="s">
        <v>126</v>
      </c>
      <c r="E67" s="79" t="s">
        <v>82</v>
      </c>
      <c r="F67" s="204">
        <v>4</v>
      </c>
      <c r="G67" s="80" t="s">
        <v>230</v>
      </c>
      <c r="H67" s="80">
        <v>2</v>
      </c>
      <c r="I67" s="361" t="s">
        <v>208</v>
      </c>
      <c r="J67" s="362"/>
      <c r="K67" s="417"/>
      <c r="L67" s="125" t="s">
        <v>398</v>
      </c>
      <c r="M67" s="186"/>
      <c r="N67" s="189"/>
      <c r="O67" s="189"/>
      <c r="P67" s="51"/>
      <c r="Q67" s="32"/>
      <c r="R67" s="32"/>
      <c r="S67" s="32"/>
      <c r="T67" s="32"/>
      <c r="U67" s="32"/>
      <c r="V67" s="32"/>
      <c r="W67" s="32"/>
      <c r="X67" s="32">
        <v>1</v>
      </c>
      <c r="Y67" s="32"/>
      <c r="Z67" s="32"/>
      <c r="AA67" s="32"/>
      <c r="AB67" s="32"/>
      <c r="AC67" s="32"/>
      <c r="AD67" s="32"/>
      <c r="AE67" s="32"/>
      <c r="AF67" s="32"/>
      <c r="AG67" s="32"/>
      <c r="AH67" s="32">
        <v>1</v>
      </c>
      <c r="AI67" s="32"/>
      <c r="AJ67" s="32"/>
      <c r="AK67" s="32"/>
      <c r="AL67" s="32"/>
      <c r="AM67" s="32"/>
      <c r="AN67" s="15">
        <f>(AI67)/1*100</f>
        <v>0</v>
      </c>
      <c r="AO67" s="17"/>
      <c r="AP67" s="36"/>
      <c r="AQ67" s="36"/>
      <c r="AR67" s="36"/>
      <c r="AS67" s="36"/>
      <c r="AT67" s="36"/>
      <c r="AU67" s="36"/>
      <c r="AV67" s="36"/>
      <c r="AW67" s="36"/>
    </row>
    <row r="68" spans="1:49" s="9" customFormat="1" ht="18.75" customHeight="1" thickBot="1" x14ac:dyDescent="0.25">
      <c r="A68" s="275"/>
      <c r="B68" s="370" t="s">
        <v>209</v>
      </c>
      <c r="C68" s="371"/>
      <c r="D68" s="371"/>
      <c r="E68" s="371"/>
      <c r="F68" s="371"/>
      <c r="G68" s="371"/>
      <c r="H68" s="371"/>
      <c r="I68" s="371"/>
      <c r="J68" s="371"/>
      <c r="K68" s="371"/>
      <c r="L68" s="372"/>
      <c r="M68" s="354"/>
      <c r="N68" s="452"/>
      <c r="O68" s="452"/>
      <c r="P68" s="452"/>
      <c r="Q68" s="32"/>
      <c r="R68" s="32"/>
      <c r="S68" s="32"/>
      <c r="T68" s="32"/>
      <c r="U68" s="32"/>
      <c r="V68" s="32"/>
      <c r="W68" s="32"/>
      <c r="X68" s="32"/>
      <c r="Y68" s="32"/>
      <c r="Z68" s="32"/>
      <c r="AA68" s="32"/>
      <c r="AB68" s="32"/>
      <c r="AC68" s="32"/>
      <c r="AD68" s="32"/>
      <c r="AE68" s="32"/>
      <c r="AF68" s="32"/>
      <c r="AG68" s="32"/>
      <c r="AH68" s="32"/>
      <c r="AI68" s="32"/>
      <c r="AJ68" s="32"/>
      <c r="AK68" s="32"/>
      <c r="AL68" s="32"/>
      <c r="AM68" s="32"/>
      <c r="AN68" s="15"/>
      <c r="AO68" s="17"/>
      <c r="AP68" s="36"/>
      <c r="AQ68" s="36"/>
      <c r="AR68" s="36"/>
      <c r="AS68" s="36"/>
      <c r="AT68" s="36"/>
      <c r="AU68" s="36"/>
      <c r="AV68" s="36"/>
      <c r="AW68" s="36"/>
    </row>
    <row r="69" spans="1:49" s="9" customFormat="1" ht="77.25" customHeight="1" x14ac:dyDescent="0.2">
      <c r="A69" s="275">
        <v>47</v>
      </c>
      <c r="B69" s="119" t="s">
        <v>4</v>
      </c>
      <c r="C69" s="118" t="s">
        <v>130</v>
      </c>
      <c r="D69" s="235" t="s">
        <v>50</v>
      </c>
      <c r="E69" s="249" t="s">
        <v>132</v>
      </c>
      <c r="F69" s="250">
        <v>1</v>
      </c>
      <c r="G69" s="80" t="s">
        <v>230</v>
      </c>
      <c r="H69" s="150">
        <v>3</v>
      </c>
      <c r="I69" s="361" t="s">
        <v>367</v>
      </c>
      <c r="J69" s="362"/>
      <c r="K69" s="125" t="s">
        <v>47</v>
      </c>
      <c r="L69" s="125" t="s">
        <v>133</v>
      </c>
      <c r="M69" s="125"/>
      <c r="N69" s="154"/>
      <c r="O69" s="154"/>
      <c r="P69" s="155"/>
      <c r="Q69" s="32"/>
      <c r="R69" s="32"/>
      <c r="S69" s="32"/>
      <c r="T69" s="32"/>
      <c r="U69" s="32"/>
      <c r="V69" s="32"/>
      <c r="W69" s="32"/>
      <c r="X69" s="32"/>
      <c r="Y69" s="32"/>
      <c r="Z69" s="32"/>
      <c r="AA69" s="32"/>
      <c r="AB69" s="32">
        <v>1</v>
      </c>
      <c r="AC69" s="32"/>
      <c r="AD69" s="32">
        <v>1</v>
      </c>
      <c r="AE69" s="32"/>
      <c r="AF69" s="32">
        <v>1</v>
      </c>
      <c r="AG69" s="32"/>
      <c r="AH69" s="32"/>
      <c r="AI69" s="32"/>
      <c r="AJ69" s="32"/>
      <c r="AK69" s="32"/>
      <c r="AL69" s="32"/>
      <c r="AM69" s="32"/>
      <c r="AN69" s="15">
        <f>(AC69)/1*100</f>
        <v>0</v>
      </c>
      <c r="AO69" s="17"/>
      <c r="AP69" s="36"/>
      <c r="AQ69" s="36"/>
      <c r="AR69" s="36"/>
      <c r="AS69" s="36"/>
      <c r="AT69" s="36"/>
      <c r="AU69" s="36"/>
      <c r="AV69" s="36"/>
      <c r="AW69" s="36"/>
    </row>
    <row r="70" spans="1:49" s="9" customFormat="1" ht="78" customHeight="1" x14ac:dyDescent="0.2">
      <c r="A70" s="275">
        <v>48</v>
      </c>
      <c r="B70" s="119" t="s">
        <v>4</v>
      </c>
      <c r="C70" s="118" t="s">
        <v>131</v>
      </c>
      <c r="D70" s="235" t="s">
        <v>129</v>
      </c>
      <c r="E70" s="249" t="s">
        <v>132</v>
      </c>
      <c r="F70" s="250" t="s">
        <v>277</v>
      </c>
      <c r="G70" s="80" t="s">
        <v>230</v>
      </c>
      <c r="H70" s="150">
        <v>1</v>
      </c>
      <c r="I70" s="361" t="s">
        <v>367</v>
      </c>
      <c r="J70" s="362"/>
      <c r="K70" s="125" t="s">
        <v>136</v>
      </c>
      <c r="L70" s="125" t="s">
        <v>93</v>
      </c>
      <c r="M70" s="125"/>
      <c r="N70" s="154"/>
      <c r="O70" s="154"/>
      <c r="P70" s="155"/>
      <c r="Q70" s="45"/>
      <c r="R70" s="45"/>
      <c r="S70" s="45"/>
      <c r="T70" s="45"/>
      <c r="U70" s="45"/>
      <c r="V70" s="45"/>
      <c r="W70" s="45"/>
      <c r="X70" s="45"/>
      <c r="Y70" s="45"/>
      <c r="Z70" s="45"/>
      <c r="AA70" s="45"/>
      <c r="AB70" s="45"/>
      <c r="AC70" s="45"/>
      <c r="AD70" s="45"/>
      <c r="AE70" s="45"/>
      <c r="AF70" s="45"/>
      <c r="AG70" s="45"/>
      <c r="AH70" s="45">
        <v>1</v>
      </c>
      <c r="AI70" s="45"/>
      <c r="AJ70" s="45"/>
      <c r="AK70" s="45"/>
      <c r="AL70" s="45"/>
      <c r="AM70" s="45"/>
      <c r="AN70" s="26">
        <f>(AE70)/1*100</f>
        <v>0</v>
      </c>
      <c r="AO70" s="27"/>
      <c r="AP70" s="36"/>
      <c r="AQ70" s="36"/>
      <c r="AR70" s="36"/>
      <c r="AS70" s="36"/>
      <c r="AT70" s="36"/>
      <c r="AU70" s="36"/>
      <c r="AV70" s="36"/>
      <c r="AW70" s="36"/>
    </row>
    <row r="71" spans="1:49" s="9" customFormat="1" ht="72" customHeight="1" x14ac:dyDescent="0.2">
      <c r="A71" s="275">
        <v>49</v>
      </c>
      <c r="B71" s="88" t="s">
        <v>4</v>
      </c>
      <c r="C71" s="91" t="s">
        <v>130</v>
      </c>
      <c r="D71" s="232" t="s">
        <v>128</v>
      </c>
      <c r="E71" s="251" t="s">
        <v>132</v>
      </c>
      <c r="F71" s="252" t="s">
        <v>277</v>
      </c>
      <c r="G71" s="80" t="s">
        <v>230</v>
      </c>
      <c r="H71" s="151">
        <v>1</v>
      </c>
      <c r="I71" s="355" t="s">
        <v>211</v>
      </c>
      <c r="J71" s="356"/>
      <c r="K71" s="163" t="s">
        <v>135</v>
      </c>
      <c r="L71" s="163" t="s">
        <v>93</v>
      </c>
      <c r="M71" s="163"/>
      <c r="N71" s="156"/>
      <c r="O71" s="156"/>
      <c r="P71" s="157"/>
      <c r="Q71" s="32"/>
      <c r="R71" s="32"/>
      <c r="S71" s="32"/>
      <c r="T71" s="32"/>
      <c r="U71" s="32"/>
      <c r="V71" s="32"/>
      <c r="W71" s="32"/>
      <c r="X71" s="32"/>
      <c r="Y71" s="32"/>
      <c r="Z71" s="32"/>
      <c r="AA71" s="32"/>
      <c r="AB71" s="32"/>
      <c r="AC71" s="32"/>
      <c r="AD71" s="32"/>
      <c r="AE71" s="32"/>
      <c r="AF71" s="32"/>
      <c r="AG71" s="32"/>
      <c r="AH71" s="32">
        <v>1</v>
      </c>
      <c r="AI71" s="32"/>
      <c r="AJ71" s="32"/>
      <c r="AK71" s="32"/>
      <c r="AL71" s="32"/>
      <c r="AM71" s="32"/>
      <c r="AN71" s="15">
        <f>(AE71)/1*100</f>
        <v>0</v>
      </c>
      <c r="AO71" s="17"/>
      <c r="AP71" s="36"/>
      <c r="AQ71" s="36"/>
      <c r="AR71" s="36"/>
      <c r="AS71" s="36"/>
      <c r="AT71" s="36"/>
      <c r="AU71" s="36"/>
      <c r="AV71" s="36"/>
      <c r="AW71" s="36"/>
    </row>
    <row r="72" spans="1:49" s="9" customFormat="1" ht="75.75" customHeight="1" x14ac:dyDescent="0.2">
      <c r="A72" s="275">
        <v>50</v>
      </c>
      <c r="B72" s="88" t="s">
        <v>4</v>
      </c>
      <c r="C72" s="91" t="s">
        <v>130</v>
      </c>
      <c r="D72" s="232" t="s">
        <v>334</v>
      </c>
      <c r="E72" s="251" t="s">
        <v>132</v>
      </c>
      <c r="F72" s="252" t="s">
        <v>277</v>
      </c>
      <c r="G72" s="80" t="s">
        <v>230</v>
      </c>
      <c r="H72" s="151">
        <v>1</v>
      </c>
      <c r="I72" s="355" t="s">
        <v>367</v>
      </c>
      <c r="J72" s="356"/>
      <c r="K72" s="163" t="s">
        <v>399</v>
      </c>
      <c r="L72" s="163" t="s">
        <v>137</v>
      </c>
      <c r="M72" s="84"/>
      <c r="N72" s="34"/>
      <c r="O72" s="34"/>
      <c r="P72" s="32"/>
      <c r="Q72" s="32"/>
      <c r="R72" s="32"/>
      <c r="S72" s="32"/>
      <c r="T72" s="32"/>
      <c r="U72" s="32"/>
      <c r="V72" s="32"/>
      <c r="W72" s="32"/>
      <c r="X72" s="32"/>
      <c r="Y72" s="32"/>
      <c r="Z72" s="32"/>
      <c r="AA72" s="32"/>
      <c r="AB72" s="32"/>
      <c r="AC72" s="32"/>
      <c r="AD72" s="32"/>
      <c r="AE72" s="32"/>
      <c r="AF72" s="32">
        <v>1</v>
      </c>
      <c r="AG72" s="32"/>
      <c r="AH72" s="32"/>
      <c r="AI72" s="32"/>
      <c r="AJ72" s="32"/>
      <c r="AK72" s="32"/>
      <c r="AL72" s="32"/>
      <c r="AM72" s="32"/>
      <c r="AN72" s="15">
        <f>(AG72)/1*100</f>
        <v>0</v>
      </c>
      <c r="AO72" s="17"/>
      <c r="AP72" s="36"/>
      <c r="AQ72" s="36"/>
      <c r="AR72" s="36"/>
      <c r="AS72" s="36"/>
      <c r="AT72" s="36"/>
      <c r="AU72" s="36"/>
      <c r="AV72" s="36"/>
      <c r="AW72" s="36"/>
    </row>
    <row r="73" spans="1:49" s="9" customFormat="1" ht="75.75" customHeight="1" x14ac:dyDescent="0.2">
      <c r="A73" s="275">
        <v>51</v>
      </c>
      <c r="B73" s="88" t="s">
        <v>4</v>
      </c>
      <c r="C73" s="91" t="s">
        <v>130</v>
      </c>
      <c r="D73" s="232" t="s">
        <v>336</v>
      </c>
      <c r="E73" s="251" t="s">
        <v>132</v>
      </c>
      <c r="F73" s="252" t="s">
        <v>277</v>
      </c>
      <c r="G73" s="80" t="s">
        <v>230</v>
      </c>
      <c r="H73" s="151">
        <v>1</v>
      </c>
      <c r="I73" s="355" t="s">
        <v>367</v>
      </c>
      <c r="J73" s="356"/>
      <c r="K73" s="273" t="s">
        <v>399</v>
      </c>
      <c r="L73" s="272" t="s">
        <v>137</v>
      </c>
      <c r="M73" s="84"/>
      <c r="N73" s="34"/>
      <c r="O73" s="34"/>
      <c r="P73" s="32"/>
      <c r="Q73" s="32"/>
      <c r="R73" s="32"/>
      <c r="S73" s="32"/>
      <c r="T73" s="32"/>
      <c r="U73" s="32"/>
      <c r="V73" s="32"/>
      <c r="W73" s="32"/>
      <c r="X73" s="32"/>
      <c r="Y73" s="32"/>
      <c r="Z73" s="32"/>
      <c r="AA73" s="32"/>
      <c r="AB73" s="32">
        <v>1</v>
      </c>
      <c r="AC73" s="32"/>
      <c r="AD73" s="32"/>
      <c r="AE73" s="32"/>
      <c r="AF73" s="32"/>
      <c r="AG73" s="32"/>
      <c r="AH73" s="32"/>
      <c r="AI73" s="32"/>
      <c r="AJ73" s="32"/>
      <c r="AK73" s="32"/>
      <c r="AL73" s="32"/>
      <c r="AM73" s="32"/>
      <c r="AN73" s="15">
        <v>0</v>
      </c>
      <c r="AO73" s="17"/>
      <c r="AP73" s="36"/>
      <c r="AQ73" s="36"/>
      <c r="AR73" s="36"/>
      <c r="AS73" s="36"/>
      <c r="AT73" s="36"/>
      <c r="AU73" s="36"/>
      <c r="AV73" s="36"/>
      <c r="AW73" s="36"/>
    </row>
    <row r="74" spans="1:49" s="9" customFormat="1" ht="75.75" customHeight="1" x14ac:dyDescent="0.2">
      <c r="A74" s="275">
        <v>52</v>
      </c>
      <c r="B74" s="88" t="s">
        <v>4</v>
      </c>
      <c r="C74" s="91" t="s">
        <v>130</v>
      </c>
      <c r="D74" s="232" t="s">
        <v>337</v>
      </c>
      <c r="E74" s="253" t="s">
        <v>132</v>
      </c>
      <c r="F74" s="252">
        <v>4</v>
      </c>
      <c r="G74" s="80" t="s">
        <v>230</v>
      </c>
      <c r="H74" s="151">
        <v>1</v>
      </c>
      <c r="I74" s="355" t="s">
        <v>210</v>
      </c>
      <c r="J74" s="356"/>
      <c r="K74" s="273" t="s">
        <v>399</v>
      </c>
      <c r="L74" s="272" t="s">
        <v>138</v>
      </c>
      <c r="M74" s="84"/>
      <c r="N74" s="34"/>
      <c r="O74" s="34"/>
      <c r="P74" s="32"/>
      <c r="Q74" s="32"/>
      <c r="R74" s="32"/>
      <c r="S74" s="32"/>
      <c r="T74" s="32"/>
      <c r="U74" s="32"/>
      <c r="V74" s="32"/>
      <c r="W74" s="32"/>
      <c r="X74" s="32"/>
      <c r="Y74" s="32"/>
      <c r="Z74" s="32"/>
      <c r="AA74" s="32"/>
      <c r="AB74" s="32"/>
      <c r="AC74" s="32"/>
      <c r="AD74" s="32">
        <v>1</v>
      </c>
      <c r="AE74" s="32"/>
      <c r="AF74" s="32"/>
      <c r="AG74" s="32"/>
      <c r="AH74" s="32"/>
      <c r="AI74" s="32"/>
      <c r="AJ74" s="32"/>
      <c r="AK74" s="32"/>
      <c r="AL74" s="32"/>
      <c r="AM74" s="32"/>
      <c r="AN74" s="15">
        <v>0</v>
      </c>
      <c r="AO74" s="17"/>
      <c r="AP74" s="36"/>
      <c r="AQ74" s="36"/>
      <c r="AR74" s="36"/>
      <c r="AS74" s="36"/>
      <c r="AT74" s="36"/>
      <c r="AU74" s="36"/>
      <c r="AV74" s="36"/>
      <c r="AW74" s="36"/>
    </row>
    <row r="75" spans="1:49" s="9" customFormat="1" ht="63.75" x14ac:dyDescent="0.2">
      <c r="A75" s="275">
        <v>53</v>
      </c>
      <c r="B75" s="88" t="s">
        <v>4</v>
      </c>
      <c r="C75" s="91" t="s">
        <v>130</v>
      </c>
      <c r="D75" s="232" t="s">
        <v>335</v>
      </c>
      <c r="E75" s="253" t="s">
        <v>132</v>
      </c>
      <c r="F75" s="252">
        <v>4</v>
      </c>
      <c r="G75" s="80" t="s">
        <v>230</v>
      </c>
      <c r="H75" s="152">
        <v>1</v>
      </c>
      <c r="I75" s="355" t="s">
        <v>210</v>
      </c>
      <c r="J75" s="356"/>
      <c r="K75" s="273" t="s">
        <v>399</v>
      </c>
      <c r="L75" s="163" t="s">
        <v>138</v>
      </c>
      <c r="M75" s="84"/>
      <c r="N75" s="34"/>
      <c r="O75" s="34"/>
      <c r="P75" s="32"/>
      <c r="Q75" s="32"/>
      <c r="R75" s="32"/>
      <c r="S75" s="32"/>
      <c r="T75" s="32"/>
      <c r="U75" s="32"/>
      <c r="V75" s="32"/>
      <c r="W75" s="32"/>
      <c r="X75" s="32"/>
      <c r="Y75" s="32"/>
      <c r="Z75" s="32"/>
      <c r="AA75" s="32"/>
      <c r="AB75" s="32"/>
      <c r="AC75" s="32"/>
      <c r="AD75" s="32"/>
      <c r="AE75" s="32"/>
      <c r="AF75" s="32"/>
      <c r="AG75" s="32"/>
      <c r="AH75" s="32">
        <v>1</v>
      </c>
      <c r="AI75" s="32"/>
      <c r="AJ75" s="32"/>
      <c r="AK75" s="32"/>
      <c r="AL75" s="32"/>
      <c r="AM75" s="32"/>
      <c r="AN75" s="15">
        <f>(AI75)/1*100</f>
        <v>0</v>
      </c>
      <c r="AO75" s="17"/>
      <c r="AP75" s="36"/>
      <c r="AQ75" s="36"/>
      <c r="AR75" s="36"/>
      <c r="AS75" s="36"/>
      <c r="AT75" s="36"/>
      <c r="AU75" s="36"/>
      <c r="AV75" s="36"/>
      <c r="AW75" s="36"/>
    </row>
    <row r="76" spans="1:49" s="9" customFormat="1" ht="63.75" x14ac:dyDescent="0.2">
      <c r="A76" s="275">
        <v>54</v>
      </c>
      <c r="B76" s="88" t="s">
        <v>4</v>
      </c>
      <c r="C76" s="91" t="s">
        <v>130</v>
      </c>
      <c r="D76" s="230" t="s">
        <v>339</v>
      </c>
      <c r="E76" s="253" t="s">
        <v>132</v>
      </c>
      <c r="F76" s="252">
        <v>3</v>
      </c>
      <c r="G76" s="80" t="s">
        <v>230</v>
      </c>
      <c r="H76" s="177">
        <v>1</v>
      </c>
      <c r="I76" s="355" t="s">
        <v>210</v>
      </c>
      <c r="J76" s="356"/>
      <c r="K76" s="136" t="s">
        <v>134</v>
      </c>
      <c r="L76" s="136" t="s">
        <v>93</v>
      </c>
      <c r="M76" s="270"/>
      <c r="N76" s="271"/>
      <c r="O76" s="271"/>
      <c r="P76" s="32"/>
      <c r="Q76" s="32"/>
      <c r="R76" s="32"/>
      <c r="S76" s="32"/>
      <c r="T76" s="32"/>
      <c r="U76" s="32"/>
      <c r="V76" s="32"/>
      <c r="W76" s="32"/>
      <c r="X76" s="32"/>
      <c r="Y76" s="32"/>
      <c r="Z76" s="32"/>
      <c r="AA76" s="32"/>
      <c r="AB76" s="32"/>
      <c r="AC76" s="32"/>
      <c r="AD76" s="32"/>
      <c r="AE76" s="32"/>
      <c r="AF76" s="32">
        <v>1</v>
      </c>
      <c r="AG76" s="32"/>
      <c r="AH76" s="32"/>
      <c r="AI76" s="32"/>
      <c r="AJ76" s="32"/>
      <c r="AK76" s="32"/>
      <c r="AL76" s="32"/>
      <c r="AM76" s="32"/>
      <c r="AN76" s="29">
        <v>0</v>
      </c>
      <c r="AO76" s="30"/>
      <c r="AP76" s="36"/>
      <c r="AQ76" s="36"/>
      <c r="AR76" s="36"/>
      <c r="AS76" s="36"/>
      <c r="AT76" s="36"/>
      <c r="AU76" s="36"/>
      <c r="AV76" s="36"/>
      <c r="AW76" s="36"/>
    </row>
    <row r="77" spans="1:49" s="9" customFormat="1" ht="61.5" customHeight="1" x14ac:dyDescent="0.2">
      <c r="A77" s="275">
        <v>55</v>
      </c>
      <c r="B77" s="88" t="s">
        <v>4</v>
      </c>
      <c r="C77" s="91" t="s">
        <v>130</v>
      </c>
      <c r="D77" s="230" t="s">
        <v>338</v>
      </c>
      <c r="E77" s="253" t="s">
        <v>132</v>
      </c>
      <c r="F77" s="252">
        <v>3</v>
      </c>
      <c r="G77" s="80" t="s">
        <v>230</v>
      </c>
      <c r="H77" s="177">
        <v>10</v>
      </c>
      <c r="I77" s="355" t="s">
        <v>210</v>
      </c>
      <c r="J77" s="356"/>
      <c r="K77" s="136" t="s">
        <v>134</v>
      </c>
      <c r="L77" s="136" t="s">
        <v>93</v>
      </c>
      <c r="M77" s="270"/>
      <c r="N77" s="271"/>
      <c r="O77" s="271"/>
      <c r="P77" s="32"/>
      <c r="Q77" s="32"/>
      <c r="R77" s="32">
        <v>1</v>
      </c>
      <c r="S77" s="32"/>
      <c r="T77" s="32">
        <v>1</v>
      </c>
      <c r="U77" s="32"/>
      <c r="V77" s="32">
        <v>1</v>
      </c>
      <c r="W77" s="32"/>
      <c r="X77" s="32">
        <v>1</v>
      </c>
      <c r="Y77" s="32"/>
      <c r="Z77" s="32">
        <v>1</v>
      </c>
      <c r="AA77" s="32"/>
      <c r="AB77" s="32">
        <v>1</v>
      </c>
      <c r="AC77" s="32"/>
      <c r="AD77" s="32">
        <v>1</v>
      </c>
      <c r="AE77" s="32"/>
      <c r="AF77" s="32">
        <v>1</v>
      </c>
      <c r="AG77" s="32"/>
      <c r="AH77" s="32">
        <v>1</v>
      </c>
      <c r="AI77" s="32"/>
      <c r="AJ77" s="32">
        <v>1</v>
      </c>
      <c r="AK77" s="32"/>
      <c r="AL77" s="32">
        <v>1</v>
      </c>
      <c r="AM77" s="32"/>
      <c r="AN77" s="29">
        <v>0</v>
      </c>
      <c r="AO77" s="30"/>
      <c r="AP77" s="36"/>
      <c r="AQ77" s="36"/>
      <c r="AR77" s="36"/>
      <c r="AS77" s="36"/>
      <c r="AT77" s="36"/>
      <c r="AU77" s="36"/>
      <c r="AV77" s="36"/>
      <c r="AW77" s="36"/>
    </row>
    <row r="78" spans="1:49" s="9" customFormat="1" ht="61.5" customHeight="1" x14ac:dyDescent="0.2">
      <c r="A78" s="275">
        <v>56</v>
      </c>
      <c r="B78" s="88" t="s">
        <v>4</v>
      </c>
      <c r="C78" s="91" t="s">
        <v>130</v>
      </c>
      <c r="D78" s="230" t="s">
        <v>361</v>
      </c>
      <c r="E78" s="253" t="s">
        <v>132</v>
      </c>
      <c r="F78" s="252">
        <v>3</v>
      </c>
      <c r="G78" s="80" t="s">
        <v>230</v>
      </c>
      <c r="H78" s="177">
        <v>2</v>
      </c>
      <c r="I78" s="355" t="s">
        <v>210</v>
      </c>
      <c r="J78" s="356"/>
      <c r="K78" s="136" t="s">
        <v>362</v>
      </c>
      <c r="L78" s="136" t="s">
        <v>93</v>
      </c>
      <c r="M78" s="270"/>
      <c r="N78" s="271"/>
      <c r="O78" s="271"/>
      <c r="P78" s="289"/>
      <c r="Q78" s="32"/>
      <c r="R78" s="32"/>
      <c r="S78" s="32"/>
      <c r="T78" s="32"/>
      <c r="U78" s="32"/>
      <c r="V78" s="32">
        <v>1</v>
      </c>
      <c r="W78" s="32"/>
      <c r="X78" s="32"/>
      <c r="Y78" s="32"/>
      <c r="Z78" s="32"/>
      <c r="AA78" s="32"/>
      <c r="AB78" s="32"/>
      <c r="AC78" s="32"/>
      <c r="AD78" s="32">
        <v>1</v>
      </c>
      <c r="AE78" s="32"/>
      <c r="AF78" s="32"/>
      <c r="AG78" s="32"/>
      <c r="AH78" s="32"/>
      <c r="AI78" s="32"/>
      <c r="AJ78" s="32"/>
      <c r="AK78" s="32"/>
      <c r="AL78" s="32"/>
      <c r="AM78" s="32"/>
      <c r="AN78" s="29">
        <v>0</v>
      </c>
      <c r="AO78" s="30"/>
      <c r="AP78" s="36"/>
      <c r="AQ78" s="36"/>
      <c r="AR78" s="36"/>
      <c r="AS78" s="36"/>
      <c r="AT78" s="36"/>
      <c r="AU78" s="36"/>
      <c r="AV78" s="36"/>
      <c r="AW78" s="36"/>
    </row>
    <row r="79" spans="1:49" s="9" customFormat="1" ht="61.5" customHeight="1" x14ac:dyDescent="0.2">
      <c r="A79" s="275">
        <v>57</v>
      </c>
      <c r="B79" s="88" t="s">
        <v>4</v>
      </c>
      <c r="C79" s="91" t="s">
        <v>130</v>
      </c>
      <c r="D79" s="230" t="s">
        <v>365</v>
      </c>
      <c r="E79" s="253" t="s">
        <v>132</v>
      </c>
      <c r="F79" s="252">
        <v>1</v>
      </c>
      <c r="G79" s="80" t="s">
        <v>230</v>
      </c>
      <c r="H79" s="177">
        <v>6</v>
      </c>
      <c r="I79" s="355" t="s">
        <v>366</v>
      </c>
      <c r="J79" s="356"/>
      <c r="K79" s="136" t="s">
        <v>47</v>
      </c>
      <c r="L79" s="136" t="s">
        <v>369</v>
      </c>
      <c r="M79" s="270"/>
      <c r="N79" s="271"/>
      <c r="O79" s="271"/>
      <c r="P79" s="57">
        <v>1</v>
      </c>
      <c r="Q79" s="32"/>
      <c r="R79" s="32"/>
      <c r="S79" s="32"/>
      <c r="T79" s="32">
        <v>1</v>
      </c>
      <c r="U79" s="32"/>
      <c r="V79" s="32"/>
      <c r="W79" s="32"/>
      <c r="X79" s="32">
        <v>1</v>
      </c>
      <c r="Y79" s="32"/>
      <c r="Z79" s="32"/>
      <c r="AA79" s="32"/>
      <c r="AB79" s="32">
        <v>1</v>
      </c>
      <c r="AC79" s="32"/>
      <c r="AD79" s="32"/>
      <c r="AE79" s="32"/>
      <c r="AF79" s="32">
        <v>1</v>
      </c>
      <c r="AG79" s="32"/>
      <c r="AH79" s="32"/>
      <c r="AI79" s="32"/>
      <c r="AJ79" s="32">
        <v>1</v>
      </c>
      <c r="AK79" s="32"/>
      <c r="AL79" s="32"/>
      <c r="AM79" s="32"/>
      <c r="AN79" s="29">
        <v>0</v>
      </c>
      <c r="AO79" s="30"/>
      <c r="AP79" s="36"/>
      <c r="AQ79" s="36"/>
      <c r="AR79" s="36"/>
      <c r="AS79" s="36"/>
      <c r="AT79" s="36"/>
      <c r="AU79" s="36"/>
      <c r="AV79" s="36"/>
      <c r="AW79" s="36"/>
    </row>
    <row r="80" spans="1:49" s="9" customFormat="1" ht="64.5" thickBot="1" x14ac:dyDescent="0.25">
      <c r="A80" s="275">
        <v>58</v>
      </c>
      <c r="B80" s="92" t="s">
        <v>4</v>
      </c>
      <c r="C80" s="110" t="s">
        <v>130</v>
      </c>
      <c r="D80" s="254" t="s">
        <v>139</v>
      </c>
      <c r="E80" s="255" t="s">
        <v>132</v>
      </c>
      <c r="F80" s="252">
        <v>1</v>
      </c>
      <c r="G80" s="153" t="s">
        <v>310</v>
      </c>
      <c r="H80" s="153">
        <v>4</v>
      </c>
      <c r="I80" s="355" t="s">
        <v>368</v>
      </c>
      <c r="J80" s="356"/>
      <c r="K80" s="146" t="s">
        <v>135</v>
      </c>
      <c r="L80" s="146" t="s">
        <v>141</v>
      </c>
      <c r="M80" s="70"/>
      <c r="N80" s="100"/>
      <c r="O80" s="100"/>
      <c r="P80" s="418" t="s">
        <v>140</v>
      </c>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20"/>
      <c r="AN80" s="23"/>
      <c r="AO80" s="62"/>
      <c r="AP80" s="36"/>
      <c r="AQ80" s="36"/>
      <c r="AR80" s="36"/>
      <c r="AS80" s="36"/>
      <c r="AT80" s="36"/>
      <c r="AU80" s="36"/>
      <c r="AV80" s="36"/>
      <c r="AW80" s="36"/>
    </row>
    <row r="81" spans="1:49" s="9" customFormat="1" ht="18.75" customHeight="1" thickBot="1" x14ac:dyDescent="0.25">
      <c r="A81" s="275"/>
      <c r="B81" s="370" t="s">
        <v>213</v>
      </c>
      <c r="C81" s="371"/>
      <c r="D81" s="371"/>
      <c r="E81" s="371"/>
      <c r="F81" s="371"/>
      <c r="G81" s="371"/>
      <c r="H81" s="371"/>
      <c r="I81" s="371"/>
      <c r="J81" s="371"/>
      <c r="K81" s="371"/>
      <c r="L81" s="372"/>
      <c r="M81" s="97"/>
      <c r="N81" s="98"/>
      <c r="O81" s="98"/>
      <c r="P81" s="120"/>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2"/>
      <c r="AN81" s="78"/>
      <c r="AO81" s="68"/>
      <c r="AP81" s="36"/>
      <c r="AQ81" s="36"/>
      <c r="AR81" s="36"/>
      <c r="AS81" s="36"/>
      <c r="AT81" s="36"/>
      <c r="AU81" s="36"/>
      <c r="AV81" s="36"/>
      <c r="AW81" s="36"/>
    </row>
    <row r="82" spans="1:49" s="9" customFormat="1" ht="81" customHeight="1" x14ac:dyDescent="0.25">
      <c r="A82" s="275">
        <v>59</v>
      </c>
      <c r="B82" s="87" t="s">
        <v>4</v>
      </c>
      <c r="C82" s="117" t="s">
        <v>49</v>
      </c>
      <c r="D82" s="256" t="s">
        <v>157</v>
      </c>
      <c r="E82" s="198" t="s">
        <v>242</v>
      </c>
      <c r="F82" s="290">
        <v>1</v>
      </c>
      <c r="G82" s="199" t="s">
        <v>235</v>
      </c>
      <c r="H82" s="199">
        <v>3</v>
      </c>
      <c r="I82" s="357" t="s">
        <v>51</v>
      </c>
      <c r="J82" s="358"/>
      <c r="K82" s="148" t="s">
        <v>238</v>
      </c>
      <c r="L82" s="148" t="s">
        <v>52</v>
      </c>
      <c r="M82" s="72"/>
      <c r="N82" s="75"/>
      <c r="O82" s="75"/>
      <c r="P82" s="73"/>
      <c r="Q82" s="73"/>
      <c r="R82" s="73"/>
      <c r="S82" s="73"/>
      <c r="T82" s="73"/>
      <c r="U82" s="73"/>
      <c r="V82" s="73"/>
      <c r="W82" s="73"/>
      <c r="X82" s="73"/>
      <c r="Y82" s="73"/>
      <c r="Z82" s="73">
        <v>1</v>
      </c>
      <c r="AA82" s="73"/>
      <c r="AB82" s="73">
        <v>1</v>
      </c>
      <c r="AC82" s="73"/>
      <c r="AD82" s="73">
        <v>1</v>
      </c>
      <c r="AE82" s="73"/>
      <c r="AF82" s="73"/>
      <c r="AG82" s="73"/>
      <c r="AH82" s="73"/>
      <c r="AI82" s="73"/>
      <c r="AJ82" s="73"/>
      <c r="AK82" s="73"/>
      <c r="AL82" s="73"/>
      <c r="AM82" s="73"/>
      <c r="AN82" s="8">
        <f>(AA82+AC82+AE82)*3/100</f>
        <v>0</v>
      </c>
      <c r="AO82" s="48" t="s">
        <v>225</v>
      </c>
      <c r="AP82" s="405"/>
      <c r="AQ82" s="405"/>
      <c r="AR82" s="405"/>
      <c r="AS82" s="102"/>
      <c r="AT82" s="102"/>
      <c r="AU82" s="102"/>
      <c r="AV82" s="102"/>
      <c r="AW82" s="102"/>
    </row>
    <row r="83" spans="1:49" s="9" customFormat="1" ht="72" x14ac:dyDescent="0.25">
      <c r="A83" s="275">
        <v>60</v>
      </c>
      <c r="B83" s="88" t="s">
        <v>4</v>
      </c>
      <c r="C83" s="91" t="s">
        <v>49</v>
      </c>
      <c r="D83" s="232" t="s">
        <v>273</v>
      </c>
      <c r="E83" s="253" t="s">
        <v>242</v>
      </c>
      <c r="F83" s="250">
        <v>1</v>
      </c>
      <c r="G83" s="150" t="s">
        <v>235</v>
      </c>
      <c r="H83" s="83">
        <v>2</v>
      </c>
      <c r="I83" s="355" t="s">
        <v>51</v>
      </c>
      <c r="J83" s="356"/>
      <c r="K83" s="163" t="s">
        <v>274</v>
      </c>
      <c r="L83" s="145" t="s">
        <v>54</v>
      </c>
      <c r="M83" s="301"/>
      <c r="N83" s="302"/>
      <c r="O83" s="302"/>
      <c r="P83" s="303"/>
      <c r="Q83" s="303"/>
      <c r="R83" s="303"/>
      <c r="S83" s="303"/>
      <c r="T83" s="303"/>
      <c r="U83" s="303"/>
      <c r="V83" s="303"/>
      <c r="W83" s="303"/>
      <c r="X83" s="81">
        <v>1</v>
      </c>
      <c r="Y83" s="81"/>
      <c r="Z83" s="81"/>
      <c r="AA83" s="81"/>
      <c r="AB83" s="81"/>
      <c r="AC83" s="81"/>
      <c r="AD83" s="81"/>
      <c r="AE83" s="81"/>
      <c r="AF83" s="81"/>
      <c r="AG83" s="81"/>
      <c r="AH83" s="81">
        <v>1</v>
      </c>
      <c r="AI83" s="81"/>
      <c r="AJ83" s="81"/>
      <c r="AK83" s="81"/>
      <c r="AL83" s="303"/>
      <c r="AM83" s="303"/>
      <c r="AN83" s="15">
        <v>0</v>
      </c>
      <c r="AO83" s="38"/>
      <c r="AP83" s="102"/>
      <c r="AQ83" s="102"/>
      <c r="AR83" s="102"/>
      <c r="AS83" s="102"/>
      <c r="AT83" s="102"/>
      <c r="AU83" s="102"/>
      <c r="AV83" s="102"/>
      <c r="AW83" s="102"/>
    </row>
    <row r="84" spans="1:49" s="9" customFormat="1" ht="69" customHeight="1" x14ac:dyDescent="0.25">
      <c r="A84" s="275">
        <v>61</v>
      </c>
      <c r="B84" s="88" t="s">
        <v>4</v>
      </c>
      <c r="C84" s="91" t="s">
        <v>49</v>
      </c>
      <c r="D84" s="232" t="s">
        <v>214</v>
      </c>
      <c r="E84" s="253" t="s">
        <v>242</v>
      </c>
      <c r="F84" s="250">
        <v>1</v>
      </c>
      <c r="G84" s="150" t="s">
        <v>235</v>
      </c>
      <c r="H84" s="83">
        <v>1</v>
      </c>
      <c r="I84" s="355" t="s">
        <v>51</v>
      </c>
      <c r="J84" s="356"/>
      <c r="K84" s="163" t="s">
        <v>53</v>
      </c>
      <c r="L84" s="145" t="s">
        <v>55</v>
      </c>
      <c r="M84" s="301"/>
      <c r="N84" s="302"/>
      <c r="O84" s="302"/>
      <c r="P84" s="303"/>
      <c r="Q84" s="303"/>
      <c r="R84" s="303"/>
      <c r="S84" s="303"/>
      <c r="T84" s="303"/>
      <c r="U84" s="303"/>
      <c r="V84" s="303"/>
      <c r="W84" s="303"/>
      <c r="X84" s="303"/>
      <c r="Y84" s="303"/>
      <c r="Z84" s="303"/>
      <c r="AA84" s="303"/>
      <c r="AB84" s="81">
        <v>1</v>
      </c>
      <c r="AC84" s="303"/>
      <c r="AD84" s="303"/>
      <c r="AE84" s="303"/>
      <c r="AF84" s="303"/>
      <c r="AG84" s="303"/>
      <c r="AH84" s="303"/>
      <c r="AI84" s="303"/>
      <c r="AJ84" s="303"/>
      <c r="AK84" s="303"/>
      <c r="AL84" s="303"/>
      <c r="AM84" s="303"/>
      <c r="AN84" s="15">
        <v>0</v>
      </c>
      <c r="AO84" s="17"/>
      <c r="AP84" s="102"/>
      <c r="AQ84" s="102"/>
      <c r="AR84" s="102"/>
      <c r="AS84" s="102"/>
      <c r="AT84" s="102"/>
      <c r="AU84" s="102"/>
      <c r="AV84" s="102"/>
      <c r="AW84" s="102"/>
    </row>
    <row r="85" spans="1:49" s="9" customFormat="1" ht="53.25" customHeight="1" thickBot="1" x14ac:dyDescent="0.3">
      <c r="A85" s="275">
        <v>62</v>
      </c>
      <c r="B85" s="197" t="s">
        <v>4</v>
      </c>
      <c r="C85" s="90" t="s">
        <v>49</v>
      </c>
      <c r="D85" s="230" t="s">
        <v>380</v>
      </c>
      <c r="E85" s="257" t="s">
        <v>242</v>
      </c>
      <c r="F85" s="296">
        <v>1</v>
      </c>
      <c r="G85" s="152" t="s">
        <v>235</v>
      </c>
      <c r="H85" s="82">
        <v>2</v>
      </c>
      <c r="I85" s="340" t="s">
        <v>215</v>
      </c>
      <c r="J85" s="341"/>
      <c r="K85" s="136" t="s">
        <v>271</v>
      </c>
      <c r="L85" s="158" t="s">
        <v>145</v>
      </c>
      <c r="M85" s="76"/>
      <c r="N85" s="76"/>
      <c r="O85" s="76"/>
      <c r="P85" s="49"/>
      <c r="Q85" s="49"/>
      <c r="R85" s="49"/>
      <c r="S85" s="49"/>
      <c r="T85" s="49"/>
      <c r="U85" s="49"/>
      <c r="V85" s="49"/>
      <c r="W85" s="49"/>
      <c r="X85" s="145">
        <v>1</v>
      </c>
      <c r="Y85" s="49"/>
      <c r="Z85" s="49"/>
      <c r="AA85" s="49"/>
      <c r="AB85" s="49"/>
      <c r="AC85" s="49"/>
      <c r="AD85" s="32"/>
      <c r="AE85" s="32"/>
      <c r="AF85" s="32">
        <v>1</v>
      </c>
      <c r="AG85" s="49"/>
      <c r="AH85" s="49"/>
      <c r="AI85" s="49"/>
      <c r="AJ85" s="49"/>
      <c r="AK85" s="49"/>
      <c r="AL85" s="49"/>
      <c r="AM85" s="49"/>
      <c r="AN85" s="15">
        <f>(AG85)/1*100</f>
        <v>0</v>
      </c>
      <c r="AO85" s="17"/>
      <c r="AP85" s="102"/>
      <c r="AQ85" s="102"/>
      <c r="AR85" s="102"/>
      <c r="AS85" s="102"/>
      <c r="AT85" s="102"/>
      <c r="AU85" s="102"/>
      <c r="AV85" s="102"/>
      <c r="AW85" s="102"/>
    </row>
    <row r="86" spans="1:49" s="9" customFormat="1" ht="53.25" customHeight="1" thickBot="1" x14ac:dyDescent="0.3">
      <c r="A86" s="307">
        <v>63</v>
      </c>
      <c r="B86" s="197" t="s">
        <v>4</v>
      </c>
      <c r="C86" s="90" t="s">
        <v>49</v>
      </c>
      <c r="D86" s="230" t="s">
        <v>405</v>
      </c>
      <c r="E86" s="257" t="s">
        <v>242</v>
      </c>
      <c r="F86" s="296">
        <v>1</v>
      </c>
      <c r="G86" s="152" t="s">
        <v>235</v>
      </c>
      <c r="H86" s="82">
        <v>3</v>
      </c>
      <c r="I86" s="340" t="s">
        <v>404</v>
      </c>
      <c r="J86" s="341"/>
      <c r="K86" s="273" t="s">
        <v>53</v>
      </c>
      <c r="L86" s="158" t="s">
        <v>406</v>
      </c>
      <c r="M86" s="76"/>
      <c r="N86" s="76"/>
      <c r="O86" s="76"/>
      <c r="P86" s="66"/>
      <c r="Q86" s="66"/>
      <c r="R86" s="66"/>
      <c r="S86" s="66"/>
      <c r="T86" s="66"/>
      <c r="U86" s="66"/>
      <c r="V86" s="66"/>
      <c r="W86" s="66"/>
      <c r="X86" s="247"/>
      <c r="Y86" s="66"/>
      <c r="Z86" s="66"/>
      <c r="AA86" s="66"/>
      <c r="AB86" s="66"/>
      <c r="AC86" s="66"/>
      <c r="AD86" s="51"/>
      <c r="AE86" s="51"/>
      <c r="AF86" s="51"/>
      <c r="AG86" s="66"/>
      <c r="AH86" s="66"/>
      <c r="AI86" s="66"/>
      <c r="AJ86" s="66"/>
      <c r="AK86" s="66"/>
      <c r="AL86" s="66"/>
      <c r="AM86" s="66"/>
      <c r="AN86" s="46"/>
      <c r="AO86" s="58"/>
      <c r="AP86" s="102"/>
      <c r="AQ86" s="102"/>
      <c r="AR86" s="102"/>
      <c r="AS86" s="102"/>
      <c r="AT86" s="102"/>
      <c r="AU86" s="102"/>
      <c r="AV86" s="102"/>
      <c r="AW86" s="102"/>
    </row>
    <row r="87" spans="1:49" s="9" customFormat="1" ht="67.5" customHeight="1" thickBot="1" x14ac:dyDescent="0.3">
      <c r="A87" s="275">
        <v>64</v>
      </c>
      <c r="B87" s="197" t="s">
        <v>4</v>
      </c>
      <c r="C87" s="90" t="s">
        <v>49</v>
      </c>
      <c r="D87" s="230" t="s">
        <v>330</v>
      </c>
      <c r="E87" s="257" t="s">
        <v>242</v>
      </c>
      <c r="F87" s="291">
        <v>1</v>
      </c>
      <c r="G87" s="176" t="s">
        <v>288</v>
      </c>
      <c r="H87" s="82">
        <v>1</v>
      </c>
      <c r="I87" s="377" t="s">
        <v>51</v>
      </c>
      <c r="J87" s="378"/>
      <c r="K87" s="136" t="s">
        <v>53</v>
      </c>
      <c r="L87" s="158" t="s">
        <v>289</v>
      </c>
      <c r="M87" s="76"/>
      <c r="N87" s="76"/>
      <c r="O87" s="76"/>
      <c r="P87" s="76"/>
      <c r="Q87" s="76"/>
      <c r="R87" s="76"/>
      <c r="S87" s="76"/>
      <c r="T87" s="76"/>
      <c r="U87" s="76"/>
      <c r="V87" s="76"/>
      <c r="W87" s="76"/>
      <c r="X87" s="76"/>
      <c r="Y87" s="76"/>
      <c r="Z87" s="76"/>
      <c r="AA87" s="76"/>
      <c r="AB87" s="76"/>
      <c r="AC87" s="76"/>
      <c r="AD87" s="71">
        <v>1</v>
      </c>
      <c r="AE87" s="71"/>
      <c r="AF87" s="71"/>
      <c r="AG87" s="76"/>
      <c r="AH87" s="76"/>
      <c r="AI87" s="76"/>
      <c r="AJ87" s="76"/>
      <c r="AK87" s="76"/>
      <c r="AL87" s="76"/>
      <c r="AM87" s="76"/>
      <c r="AN87" s="200">
        <v>0</v>
      </c>
      <c r="AO87" s="24"/>
      <c r="AP87" s="102"/>
      <c r="AQ87" s="102"/>
      <c r="AR87" s="102"/>
      <c r="AS87" s="102"/>
      <c r="AT87" s="102"/>
      <c r="AU87" s="102"/>
      <c r="AV87" s="102"/>
      <c r="AW87" s="102"/>
    </row>
    <row r="88" spans="1:49" s="9" customFormat="1" ht="27" customHeight="1" thickBot="1" x14ac:dyDescent="0.3">
      <c r="A88" s="275"/>
      <c r="B88" s="370" t="s">
        <v>212</v>
      </c>
      <c r="C88" s="371"/>
      <c r="D88" s="371"/>
      <c r="E88" s="371"/>
      <c r="F88" s="371"/>
      <c r="G88" s="371"/>
      <c r="H88" s="371"/>
      <c r="I88" s="371"/>
      <c r="J88" s="371"/>
      <c r="K88" s="371"/>
      <c r="L88" s="372"/>
      <c r="M88" s="186"/>
      <c r="N88" s="189"/>
      <c r="O88" s="189"/>
      <c r="P88" s="346"/>
      <c r="Q88" s="347"/>
      <c r="R88" s="347"/>
      <c r="S88" s="347"/>
      <c r="T88" s="347"/>
      <c r="U88" s="347"/>
      <c r="V88" s="347"/>
      <c r="W88" s="347"/>
      <c r="X88" s="347"/>
      <c r="Y88" s="347"/>
      <c r="Z88" s="347"/>
      <c r="AA88" s="347"/>
      <c r="AB88" s="347"/>
      <c r="AC88" s="347"/>
      <c r="AD88" s="347"/>
      <c r="AE88" s="347"/>
      <c r="AF88" s="347"/>
      <c r="AG88" s="347"/>
      <c r="AH88" s="347"/>
      <c r="AI88" s="347"/>
      <c r="AJ88" s="347"/>
      <c r="AK88" s="347"/>
      <c r="AL88" s="347"/>
      <c r="AM88" s="348"/>
      <c r="AN88" s="46"/>
      <c r="AO88" s="58"/>
      <c r="AP88" s="102"/>
      <c r="AQ88" s="102"/>
      <c r="AR88" s="102"/>
      <c r="AS88" s="102"/>
      <c r="AT88" s="102"/>
      <c r="AU88" s="102"/>
      <c r="AV88" s="102"/>
      <c r="AW88" s="102"/>
    </row>
    <row r="89" spans="1:49" s="9" customFormat="1" ht="60" customHeight="1" x14ac:dyDescent="0.25">
      <c r="A89" s="275">
        <v>65</v>
      </c>
      <c r="B89" s="87" t="s">
        <v>4</v>
      </c>
      <c r="C89" s="117" t="s">
        <v>49</v>
      </c>
      <c r="D89" s="300" t="s">
        <v>381</v>
      </c>
      <c r="E89" s="212" t="s">
        <v>77</v>
      </c>
      <c r="F89" s="258">
        <v>1</v>
      </c>
      <c r="G89" s="258" t="s">
        <v>216</v>
      </c>
      <c r="H89" s="214">
        <v>1</v>
      </c>
      <c r="I89" s="357" t="s">
        <v>217</v>
      </c>
      <c r="J89" s="358"/>
      <c r="K89" s="148" t="s">
        <v>331</v>
      </c>
      <c r="L89" s="216" t="s">
        <v>143</v>
      </c>
      <c r="M89" s="97"/>
      <c r="N89" s="98"/>
      <c r="O89" s="98"/>
      <c r="P89" s="99"/>
      <c r="Q89" s="99"/>
      <c r="R89" s="99"/>
      <c r="S89" s="99"/>
      <c r="T89" s="99"/>
      <c r="U89" s="99"/>
      <c r="V89" s="99"/>
      <c r="W89" s="99"/>
      <c r="X89" s="99"/>
      <c r="Y89" s="99"/>
      <c r="Z89" s="99"/>
      <c r="AA89" s="99"/>
      <c r="AB89" s="99"/>
      <c r="AC89" s="99"/>
      <c r="AD89" s="67">
        <v>1</v>
      </c>
      <c r="AE89" s="67"/>
      <c r="AF89" s="99"/>
      <c r="AG89" s="99"/>
      <c r="AH89" s="99"/>
      <c r="AI89" s="99"/>
      <c r="AJ89" s="99"/>
      <c r="AK89" s="99"/>
      <c r="AL89" s="67"/>
      <c r="AM89" s="99"/>
      <c r="AN89" s="78">
        <f>(AE89)/1*100</f>
        <v>0</v>
      </c>
      <c r="AO89" s="68"/>
      <c r="AP89" s="102"/>
      <c r="AQ89" s="102"/>
      <c r="AR89" s="102"/>
      <c r="AS89" s="102"/>
      <c r="AT89" s="102"/>
      <c r="AU89" s="102"/>
      <c r="AV89" s="102"/>
      <c r="AW89" s="102"/>
    </row>
    <row r="90" spans="1:49" s="9" customFormat="1" ht="70.5" customHeight="1" x14ac:dyDescent="0.25">
      <c r="A90" s="275">
        <v>66</v>
      </c>
      <c r="B90" s="119" t="s">
        <v>4</v>
      </c>
      <c r="C90" s="118" t="s">
        <v>49</v>
      </c>
      <c r="D90" s="259" t="s">
        <v>414</v>
      </c>
      <c r="E90" s="86" t="s">
        <v>77</v>
      </c>
      <c r="F90" s="83">
        <v>1</v>
      </c>
      <c r="G90" s="83" t="s">
        <v>216</v>
      </c>
      <c r="H90" s="80">
        <v>1</v>
      </c>
      <c r="I90" s="355" t="s">
        <v>218</v>
      </c>
      <c r="J90" s="356"/>
      <c r="K90" s="125" t="s">
        <v>275</v>
      </c>
      <c r="L90" s="12" t="s">
        <v>144</v>
      </c>
      <c r="M90" s="185"/>
      <c r="N90" s="188"/>
      <c r="O90" s="188"/>
      <c r="P90" s="47"/>
      <c r="Q90" s="47"/>
      <c r="R90" s="47"/>
      <c r="S90" s="47"/>
      <c r="T90" s="47"/>
      <c r="U90" s="47"/>
      <c r="V90" s="47"/>
      <c r="W90" s="47"/>
      <c r="X90" s="47"/>
      <c r="Y90" s="47"/>
      <c r="Z90" s="47"/>
      <c r="AA90" s="47"/>
      <c r="AB90" s="47"/>
      <c r="AC90" s="47"/>
      <c r="AD90" s="50">
        <v>1</v>
      </c>
      <c r="AE90" s="50"/>
      <c r="AF90" s="47"/>
      <c r="AG90" s="47"/>
      <c r="AH90" s="47"/>
      <c r="AI90" s="47"/>
      <c r="AJ90" s="47"/>
      <c r="AK90" s="47"/>
      <c r="AL90" s="50"/>
      <c r="AM90" s="47"/>
      <c r="AN90" s="29">
        <f>(AE90)/1*100</f>
        <v>0</v>
      </c>
      <c r="AO90" s="30"/>
      <c r="AP90" s="102"/>
      <c r="AQ90" s="102"/>
      <c r="AR90" s="102"/>
      <c r="AS90" s="102"/>
      <c r="AT90" s="102"/>
      <c r="AU90" s="102"/>
      <c r="AV90" s="102"/>
      <c r="AW90" s="102"/>
    </row>
    <row r="91" spans="1:49" s="9" customFormat="1" ht="47.25" customHeight="1" thickBot="1" x14ac:dyDescent="0.3">
      <c r="A91" s="275">
        <v>67</v>
      </c>
      <c r="B91" s="260" t="s">
        <v>4</v>
      </c>
      <c r="C91" s="261" t="s">
        <v>49</v>
      </c>
      <c r="D91" s="262" t="s">
        <v>158</v>
      </c>
      <c r="E91" s="263" t="s">
        <v>77</v>
      </c>
      <c r="F91" s="161">
        <v>1</v>
      </c>
      <c r="G91" s="80" t="s">
        <v>216</v>
      </c>
      <c r="H91" s="149">
        <v>1</v>
      </c>
      <c r="I91" s="373" t="s">
        <v>217</v>
      </c>
      <c r="J91" s="374"/>
      <c r="K91" s="264" t="s">
        <v>142</v>
      </c>
      <c r="L91" s="20" t="s">
        <v>93</v>
      </c>
      <c r="M91" s="70"/>
      <c r="N91" s="100"/>
      <c r="O91" s="100"/>
      <c r="P91" s="61"/>
      <c r="Q91" s="61"/>
      <c r="R91" s="61"/>
      <c r="S91" s="61"/>
      <c r="T91" s="61"/>
      <c r="U91" s="61"/>
      <c r="V91" s="61"/>
      <c r="W91" s="61"/>
      <c r="X91" s="61"/>
      <c r="Y91" s="61"/>
      <c r="Z91" s="61"/>
      <c r="AA91" s="61"/>
      <c r="AB91" s="61"/>
      <c r="AC91" s="61"/>
      <c r="AD91" s="39"/>
      <c r="AE91" s="39"/>
      <c r="AF91" s="39">
        <v>1</v>
      </c>
      <c r="AG91" s="61"/>
      <c r="AH91" s="61"/>
      <c r="AI91" s="61"/>
      <c r="AJ91" s="61"/>
      <c r="AK91" s="61"/>
      <c r="AL91" s="39"/>
      <c r="AM91" s="61"/>
      <c r="AN91" s="23">
        <f>(AG91)/1*100</f>
        <v>0</v>
      </c>
      <c r="AO91" s="62"/>
      <c r="AP91" s="102"/>
      <c r="AQ91" s="102"/>
      <c r="AR91" s="102"/>
      <c r="AS91" s="102"/>
      <c r="AT91" s="102"/>
      <c r="AU91" s="102"/>
      <c r="AV91" s="102"/>
      <c r="AW91" s="102"/>
    </row>
    <row r="92" spans="1:49" s="9" customFormat="1" ht="25.5" customHeight="1" thickBot="1" x14ac:dyDescent="0.3">
      <c r="A92" s="275"/>
      <c r="B92" s="457" t="s">
        <v>219</v>
      </c>
      <c r="C92" s="458"/>
      <c r="D92" s="458"/>
      <c r="E92" s="458"/>
      <c r="F92" s="458"/>
      <c r="G92" s="458"/>
      <c r="H92" s="458"/>
      <c r="I92" s="458"/>
      <c r="J92" s="458"/>
      <c r="K92" s="458"/>
      <c r="L92" s="459"/>
      <c r="M92" s="114"/>
      <c r="N92" s="98"/>
      <c r="O92" s="98"/>
      <c r="P92" s="396"/>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8"/>
      <c r="AN92" s="78"/>
      <c r="AO92" s="68"/>
      <c r="AP92" s="102"/>
      <c r="AQ92" s="102"/>
      <c r="AR92" s="102"/>
      <c r="AS92" s="102"/>
      <c r="AT92" s="102"/>
      <c r="AU92" s="102"/>
      <c r="AV92" s="102"/>
      <c r="AW92" s="102"/>
    </row>
    <row r="93" spans="1:49" s="9" customFormat="1" ht="48.75" customHeight="1" x14ac:dyDescent="0.25">
      <c r="A93" s="275">
        <v>68</v>
      </c>
      <c r="B93" s="119" t="s">
        <v>4</v>
      </c>
      <c r="C93" s="118" t="s">
        <v>69</v>
      </c>
      <c r="D93" s="256" t="s">
        <v>332</v>
      </c>
      <c r="E93" s="249" t="s">
        <v>123</v>
      </c>
      <c r="F93" s="250" t="s">
        <v>277</v>
      </c>
      <c r="G93" s="80" t="s">
        <v>230</v>
      </c>
      <c r="H93" s="80">
        <v>1</v>
      </c>
      <c r="I93" s="357" t="s">
        <v>220</v>
      </c>
      <c r="J93" s="358"/>
      <c r="K93" s="125" t="s">
        <v>96</v>
      </c>
      <c r="L93" s="265" t="s">
        <v>281</v>
      </c>
      <c r="M93" s="140"/>
      <c r="N93" s="34"/>
      <c r="O93" s="34"/>
      <c r="P93" s="49"/>
      <c r="Q93" s="49"/>
      <c r="R93" s="49"/>
      <c r="S93" s="49"/>
      <c r="T93" s="49"/>
      <c r="U93" s="49"/>
      <c r="V93" s="81">
        <v>1</v>
      </c>
      <c r="W93" s="81"/>
      <c r="X93" s="81"/>
      <c r="Y93" s="81"/>
      <c r="Z93" s="81"/>
      <c r="AA93" s="81"/>
      <c r="AB93" s="81"/>
      <c r="AC93" s="49"/>
      <c r="AD93" s="32"/>
      <c r="AE93" s="32"/>
      <c r="AF93" s="49"/>
      <c r="AG93" s="49"/>
      <c r="AH93" s="49"/>
      <c r="AI93" s="49"/>
      <c r="AJ93" s="49"/>
      <c r="AK93" s="49"/>
      <c r="AL93" s="32"/>
      <c r="AM93" s="49"/>
      <c r="AN93" s="29">
        <f>(W93)/1*100</f>
        <v>0</v>
      </c>
      <c r="AO93" s="17"/>
      <c r="AP93" s="102"/>
      <c r="AQ93" s="102"/>
      <c r="AR93" s="102"/>
      <c r="AS93" s="102"/>
      <c r="AT93" s="102"/>
      <c r="AU93" s="102"/>
      <c r="AV93" s="102"/>
      <c r="AW93" s="102"/>
    </row>
    <row r="94" spans="1:49" s="9" customFormat="1" ht="48.75" customHeight="1" x14ac:dyDescent="0.25">
      <c r="A94" s="275">
        <v>69</v>
      </c>
      <c r="B94" s="119" t="s">
        <v>4</v>
      </c>
      <c r="C94" s="118" t="s">
        <v>69</v>
      </c>
      <c r="D94" s="244" t="s">
        <v>276</v>
      </c>
      <c r="E94" s="249" t="s">
        <v>123</v>
      </c>
      <c r="F94" s="250" t="s">
        <v>277</v>
      </c>
      <c r="G94" s="80" t="s">
        <v>230</v>
      </c>
      <c r="H94" s="80">
        <v>1</v>
      </c>
      <c r="I94" s="375" t="s">
        <v>220</v>
      </c>
      <c r="J94" s="376"/>
      <c r="K94" s="125" t="s">
        <v>96</v>
      </c>
      <c r="L94" s="265" t="s">
        <v>93</v>
      </c>
      <c r="M94" s="140"/>
      <c r="N94" s="34"/>
      <c r="O94" s="34"/>
      <c r="P94" s="49"/>
      <c r="Q94" s="49"/>
      <c r="R94" s="49"/>
      <c r="S94" s="49"/>
      <c r="T94" s="49"/>
      <c r="U94" s="49"/>
      <c r="V94" s="81">
        <v>1</v>
      </c>
      <c r="W94" s="81"/>
      <c r="X94" s="81"/>
      <c r="Y94" s="81"/>
      <c r="Z94" s="81"/>
      <c r="AA94" s="81"/>
      <c r="AB94" s="81"/>
      <c r="AC94" s="49"/>
      <c r="AD94" s="32"/>
      <c r="AE94" s="32"/>
      <c r="AF94" s="49"/>
      <c r="AG94" s="49"/>
      <c r="AH94" s="49"/>
      <c r="AI94" s="49"/>
      <c r="AJ94" s="49"/>
      <c r="AK94" s="49"/>
      <c r="AL94" s="32"/>
      <c r="AM94" s="49"/>
      <c r="AN94" s="29">
        <f>(W94)/1*100</f>
        <v>0</v>
      </c>
      <c r="AO94" s="17"/>
      <c r="AP94" s="102"/>
      <c r="AQ94" s="102"/>
      <c r="AR94" s="102"/>
      <c r="AS94" s="102"/>
      <c r="AT94" s="102"/>
      <c r="AU94" s="102"/>
      <c r="AV94" s="102"/>
      <c r="AW94" s="102"/>
    </row>
    <row r="95" spans="1:49" s="9" customFormat="1" ht="45.75" customHeight="1" x14ac:dyDescent="0.25">
      <c r="A95" s="275">
        <v>70</v>
      </c>
      <c r="B95" s="88" t="s">
        <v>4</v>
      </c>
      <c r="C95" s="91" t="s">
        <v>69</v>
      </c>
      <c r="D95" s="259" t="s">
        <v>278</v>
      </c>
      <c r="E95" s="253" t="s">
        <v>123</v>
      </c>
      <c r="F95" s="250" t="s">
        <v>277</v>
      </c>
      <c r="G95" s="80" t="s">
        <v>230</v>
      </c>
      <c r="H95" s="83">
        <v>1</v>
      </c>
      <c r="I95" s="463" t="s">
        <v>220</v>
      </c>
      <c r="J95" s="463"/>
      <c r="K95" s="163" t="s">
        <v>279</v>
      </c>
      <c r="L95" s="266" t="s">
        <v>93</v>
      </c>
      <c r="M95" s="140"/>
      <c r="N95" s="34"/>
      <c r="O95" s="34"/>
      <c r="P95" s="49"/>
      <c r="Q95" s="49"/>
      <c r="R95" s="49"/>
      <c r="S95" s="49"/>
      <c r="T95" s="49"/>
      <c r="U95" s="49"/>
      <c r="V95" s="81"/>
      <c r="W95" s="81"/>
      <c r="X95" s="81"/>
      <c r="Y95" s="81"/>
      <c r="Z95" s="81"/>
      <c r="AA95" s="81"/>
      <c r="AB95" s="81">
        <v>1</v>
      </c>
      <c r="AC95" s="49"/>
      <c r="AD95" s="32"/>
      <c r="AE95" s="32"/>
      <c r="AF95" s="49"/>
      <c r="AG95" s="49"/>
      <c r="AH95" s="49"/>
      <c r="AI95" s="49"/>
      <c r="AJ95" s="49"/>
      <c r="AK95" s="49"/>
      <c r="AL95" s="32"/>
      <c r="AM95" s="49"/>
      <c r="AN95" s="29">
        <f>(AC95)/1*100</f>
        <v>0</v>
      </c>
      <c r="AO95" s="17"/>
      <c r="AP95" s="102"/>
      <c r="AQ95" s="102"/>
      <c r="AR95" s="102"/>
      <c r="AS95" s="102"/>
      <c r="AT95" s="102"/>
      <c r="AU95" s="102"/>
      <c r="AV95" s="102"/>
      <c r="AW95" s="102"/>
    </row>
    <row r="96" spans="1:49" s="9" customFormat="1" ht="77.25" customHeight="1" x14ac:dyDescent="0.25">
      <c r="A96" s="275">
        <v>71</v>
      </c>
      <c r="B96" s="88" t="s">
        <v>4</v>
      </c>
      <c r="C96" s="91" t="s">
        <v>69</v>
      </c>
      <c r="D96" s="259" t="s">
        <v>357</v>
      </c>
      <c r="E96" s="253" t="s">
        <v>123</v>
      </c>
      <c r="F96" s="250" t="s">
        <v>346</v>
      </c>
      <c r="G96" s="80" t="s">
        <v>230</v>
      </c>
      <c r="H96" s="83">
        <v>1</v>
      </c>
      <c r="I96" s="463" t="s">
        <v>220</v>
      </c>
      <c r="J96" s="463"/>
      <c r="K96" s="163" t="s">
        <v>280</v>
      </c>
      <c r="L96" s="266" t="s">
        <v>93</v>
      </c>
      <c r="M96" s="140"/>
      <c r="N96" s="34"/>
      <c r="O96" s="34"/>
      <c r="P96" s="49"/>
      <c r="Q96" s="49"/>
      <c r="R96" s="49"/>
      <c r="S96" s="49"/>
      <c r="T96" s="49"/>
      <c r="U96" s="49"/>
      <c r="V96" s="81"/>
      <c r="W96" s="81"/>
      <c r="X96" s="81"/>
      <c r="Y96" s="81"/>
      <c r="Z96" s="81"/>
      <c r="AA96" s="81"/>
      <c r="AB96" s="81">
        <v>1</v>
      </c>
      <c r="AC96" s="49"/>
      <c r="AD96" s="32"/>
      <c r="AE96" s="32"/>
      <c r="AF96" s="49"/>
      <c r="AG96" s="49"/>
      <c r="AH96" s="49"/>
      <c r="AI96" s="49"/>
      <c r="AJ96" s="49"/>
      <c r="AK96" s="49"/>
      <c r="AL96" s="32"/>
      <c r="AM96" s="49"/>
      <c r="AN96" s="29">
        <f t="shared" ref="AN96:AN97" si="6">(AC96)/1*100</f>
        <v>0</v>
      </c>
      <c r="AO96" s="17"/>
      <c r="AP96" s="102"/>
      <c r="AQ96" s="102"/>
      <c r="AR96" s="102"/>
      <c r="AS96" s="102"/>
      <c r="AT96" s="102"/>
      <c r="AU96" s="102"/>
      <c r="AV96" s="102"/>
      <c r="AW96" s="102"/>
    </row>
    <row r="97" spans="1:49" s="9" customFormat="1" ht="48.75" customHeight="1" thickBot="1" x14ac:dyDescent="0.3">
      <c r="A97" s="275">
        <v>72</v>
      </c>
      <c r="B97" s="89" t="s">
        <v>4</v>
      </c>
      <c r="C97" s="90" t="s">
        <v>69</v>
      </c>
      <c r="D97" s="259" t="s">
        <v>122</v>
      </c>
      <c r="E97" s="257" t="s">
        <v>123</v>
      </c>
      <c r="F97" s="291" t="s">
        <v>347</v>
      </c>
      <c r="G97" s="80" t="s">
        <v>230</v>
      </c>
      <c r="H97" s="82">
        <v>1</v>
      </c>
      <c r="I97" s="375" t="s">
        <v>220</v>
      </c>
      <c r="J97" s="376"/>
      <c r="K97" s="136" t="s">
        <v>279</v>
      </c>
      <c r="L97" s="267" t="s">
        <v>93</v>
      </c>
      <c r="M97" s="141"/>
      <c r="N97" s="100"/>
      <c r="O97" s="100"/>
      <c r="P97" s="61"/>
      <c r="Q97" s="61"/>
      <c r="R97" s="61"/>
      <c r="S97" s="61"/>
      <c r="T97" s="61"/>
      <c r="U97" s="61"/>
      <c r="V97" s="137"/>
      <c r="W97" s="137"/>
      <c r="X97" s="137"/>
      <c r="Y97" s="137"/>
      <c r="Z97" s="137"/>
      <c r="AA97" s="137"/>
      <c r="AB97" s="137">
        <v>1</v>
      </c>
      <c r="AC97" s="61"/>
      <c r="AD97" s="39"/>
      <c r="AE97" s="39"/>
      <c r="AF97" s="61"/>
      <c r="AG97" s="61"/>
      <c r="AH97" s="61"/>
      <c r="AI97" s="61"/>
      <c r="AJ97" s="61"/>
      <c r="AK97" s="61"/>
      <c r="AL97" s="39"/>
      <c r="AM97" s="61"/>
      <c r="AN97" s="23">
        <f t="shared" si="6"/>
        <v>0</v>
      </c>
      <c r="AO97" s="62"/>
      <c r="AP97" s="102"/>
      <c r="AQ97" s="102"/>
      <c r="AR97" s="102"/>
      <c r="AS97" s="102"/>
      <c r="AT97" s="102"/>
      <c r="AU97" s="102"/>
      <c r="AV97" s="102"/>
      <c r="AW97" s="102"/>
    </row>
    <row r="98" spans="1:49" s="9" customFormat="1" ht="48.75" customHeight="1" thickBot="1" x14ac:dyDescent="0.3">
      <c r="A98" s="275"/>
      <c r="B98" s="457" t="s">
        <v>341</v>
      </c>
      <c r="C98" s="458"/>
      <c r="D98" s="458"/>
      <c r="E98" s="458"/>
      <c r="F98" s="458"/>
      <c r="G98" s="458"/>
      <c r="H98" s="458"/>
      <c r="I98" s="458"/>
      <c r="J98" s="458"/>
      <c r="K98" s="458"/>
      <c r="L98" s="459"/>
      <c r="M98" s="115"/>
      <c r="N98" s="66"/>
      <c r="O98" s="66"/>
      <c r="P98" s="346"/>
      <c r="Q98" s="347"/>
      <c r="R98" s="347"/>
      <c r="S98" s="347"/>
      <c r="T98" s="347"/>
      <c r="U98" s="347"/>
      <c r="V98" s="347"/>
      <c r="W98" s="347"/>
      <c r="X98" s="347"/>
      <c r="Y98" s="347"/>
      <c r="Z98" s="347"/>
      <c r="AA98" s="347"/>
      <c r="AB98" s="347"/>
      <c r="AC98" s="347"/>
      <c r="AD98" s="347"/>
      <c r="AE98" s="347"/>
      <c r="AF98" s="347"/>
      <c r="AG98" s="347"/>
      <c r="AH98" s="347"/>
      <c r="AI98" s="347"/>
      <c r="AJ98" s="347"/>
      <c r="AK98" s="347"/>
      <c r="AL98" s="347"/>
      <c r="AM98" s="348"/>
      <c r="AN98" s="8"/>
      <c r="AO98" s="58"/>
      <c r="AP98" s="102"/>
      <c r="AQ98" s="102"/>
      <c r="AR98" s="102"/>
      <c r="AS98" s="102"/>
      <c r="AT98" s="102"/>
      <c r="AU98" s="102"/>
      <c r="AV98" s="102"/>
      <c r="AW98" s="102"/>
    </row>
    <row r="99" spans="1:49" s="9" customFormat="1" ht="48.75" customHeight="1" thickBot="1" x14ac:dyDescent="0.3">
      <c r="A99" s="275">
        <v>73</v>
      </c>
      <c r="B99" s="41" t="s">
        <v>4</v>
      </c>
      <c r="C99" s="42" t="s">
        <v>359</v>
      </c>
      <c r="D99" s="235" t="s">
        <v>352</v>
      </c>
      <c r="E99" s="198" t="s">
        <v>356</v>
      </c>
      <c r="F99" s="250">
        <v>1</v>
      </c>
      <c r="G99" s="80"/>
      <c r="H99" s="125" t="s">
        <v>403</v>
      </c>
      <c r="I99" s="357" t="s">
        <v>353</v>
      </c>
      <c r="J99" s="358"/>
      <c r="K99" s="125" t="s">
        <v>354</v>
      </c>
      <c r="L99" s="123" t="s">
        <v>355</v>
      </c>
      <c r="M99" s="115"/>
      <c r="N99" s="66"/>
      <c r="O99" s="66"/>
      <c r="P99" s="337" t="s">
        <v>402</v>
      </c>
      <c r="Q99" s="338"/>
      <c r="R99" s="338"/>
      <c r="S99" s="338"/>
      <c r="T99" s="338"/>
      <c r="U99" s="338"/>
      <c r="V99" s="338"/>
      <c r="W99" s="338"/>
      <c r="X99" s="338"/>
      <c r="Y99" s="338"/>
      <c r="Z99" s="338"/>
      <c r="AA99" s="338"/>
      <c r="AB99" s="338"/>
      <c r="AC99" s="338"/>
      <c r="AD99" s="338"/>
      <c r="AE99" s="338"/>
      <c r="AF99" s="338"/>
      <c r="AG99" s="338"/>
      <c r="AH99" s="338"/>
      <c r="AI99" s="338"/>
      <c r="AJ99" s="338"/>
      <c r="AK99" s="338"/>
      <c r="AL99" s="338"/>
      <c r="AM99" s="339"/>
      <c r="AN99" s="46">
        <v>0</v>
      </c>
      <c r="AO99" s="58"/>
      <c r="AP99" s="102"/>
      <c r="AQ99" s="102"/>
      <c r="AR99" s="102"/>
      <c r="AS99" s="102"/>
      <c r="AT99" s="102"/>
      <c r="AU99" s="102"/>
      <c r="AV99" s="102"/>
      <c r="AW99" s="102"/>
    </row>
    <row r="100" spans="1:49" s="9" customFormat="1" ht="107.25" customHeight="1" thickBot="1" x14ac:dyDescent="0.3">
      <c r="A100" s="275">
        <v>74</v>
      </c>
      <c r="B100" s="178" t="s">
        <v>4</v>
      </c>
      <c r="C100" s="179" t="s">
        <v>21</v>
      </c>
      <c r="D100" s="235" t="s">
        <v>342</v>
      </c>
      <c r="E100" s="268" t="s">
        <v>265</v>
      </c>
      <c r="F100" s="250" t="s">
        <v>277</v>
      </c>
      <c r="G100" s="80" t="s">
        <v>235</v>
      </c>
      <c r="H100" s="125">
        <v>2</v>
      </c>
      <c r="I100" s="470" t="s">
        <v>348</v>
      </c>
      <c r="J100" s="471"/>
      <c r="K100" s="125" t="s">
        <v>349</v>
      </c>
      <c r="L100" s="123" t="s">
        <v>385</v>
      </c>
      <c r="M100" s="60"/>
      <c r="N100" s="60"/>
      <c r="O100" s="60"/>
      <c r="P100" s="294"/>
      <c r="Q100" s="294"/>
      <c r="R100" s="294"/>
      <c r="S100" s="294"/>
      <c r="T100" s="294"/>
      <c r="U100" s="294"/>
      <c r="V100" s="295">
        <v>1</v>
      </c>
      <c r="W100" s="294"/>
      <c r="X100" s="294"/>
      <c r="Y100" s="294"/>
      <c r="Z100" s="294"/>
      <c r="AA100" s="294"/>
      <c r="AB100" s="294"/>
      <c r="AC100" s="294"/>
      <c r="AD100" s="294"/>
      <c r="AE100" s="294"/>
      <c r="AF100" s="295">
        <v>1</v>
      </c>
      <c r="AG100" s="294"/>
      <c r="AH100" s="294"/>
      <c r="AI100" s="294"/>
      <c r="AJ100" s="294"/>
      <c r="AK100" s="294"/>
      <c r="AL100" s="294"/>
      <c r="AM100" s="294"/>
      <c r="AN100" s="8">
        <v>0</v>
      </c>
      <c r="AO100" s="48"/>
      <c r="AP100" s="102"/>
      <c r="AQ100" s="102"/>
      <c r="AR100" s="102"/>
      <c r="AS100" s="102"/>
      <c r="AT100" s="102"/>
      <c r="AU100" s="102"/>
      <c r="AV100" s="102"/>
      <c r="AW100" s="102"/>
    </row>
    <row r="101" spans="1:49" s="9" customFormat="1" ht="23.25" customHeight="1" thickBot="1" x14ac:dyDescent="0.3">
      <c r="A101" s="275"/>
      <c r="B101" s="457" t="s">
        <v>340</v>
      </c>
      <c r="C101" s="458"/>
      <c r="D101" s="458"/>
      <c r="E101" s="458"/>
      <c r="F101" s="458"/>
      <c r="G101" s="458"/>
      <c r="H101" s="458"/>
      <c r="I101" s="458"/>
      <c r="J101" s="458"/>
      <c r="K101" s="458"/>
      <c r="L101" s="459"/>
      <c r="M101" s="115"/>
      <c r="N101" s="66"/>
      <c r="O101" s="66"/>
      <c r="P101" s="399"/>
      <c r="Q101" s="400"/>
      <c r="R101" s="400"/>
      <c r="S101" s="400"/>
      <c r="T101" s="400"/>
      <c r="U101" s="400"/>
      <c r="V101" s="400"/>
      <c r="W101" s="400"/>
      <c r="X101" s="400"/>
      <c r="Y101" s="400"/>
      <c r="Z101" s="400"/>
      <c r="AA101" s="400"/>
      <c r="AB101" s="400"/>
      <c r="AC101" s="400"/>
      <c r="AD101" s="400"/>
      <c r="AE101" s="400"/>
      <c r="AF101" s="400"/>
      <c r="AG101" s="400"/>
      <c r="AH101" s="400"/>
      <c r="AI101" s="400"/>
      <c r="AJ101" s="400"/>
      <c r="AK101" s="400"/>
      <c r="AL101" s="400"/>
      <c r="AM101" s="401"/>
      <c r="AN101" s="46"/>
      <c r="AO101" s="58"/>
      <c r="AP101" s="102"/>
      <c r="AQ101" s="102"/>
      <c r="AR101" s="102"/>
      <c r="AS101" s="102"/>
      <c r="AT101" s="102"/>
      <c r="AU101" s="102"/>
      <c r="AV101" s="102"/>
      <c r="AW101" s="102"/>
    </row>
    <row r="102" spans="1:49" s="9" customFormat="1" ht="92.25" customHeight="1" x14ac:dyDescent="0.25">
      <c r="A102" s="275">
        <v>75</v>
      </c>
      <c r="B102" s="41" t="s">
        <v>4</v>
      </c>
      <c r="C102" s="42" t="s">
        <v>56</v>
      </c>
      <c r="D102" s="235" t="s">
        <v>282</v>
      </c>
      <c r="E102" s="268" t="s">
        <v>298</v>
      </c>
      <c r="F102" s="250">
        <v>4</v>
      </c>
      <c r="G102" s="80" t="s">
        <v>235</v>
      </c>
      <c r="H102" s="125" t="s">
        <v>70</v>
      </c>
      <c r="I102" s="125" t="s">
        <v>114</v>
      </c>
      <c r="J102" s="125" t="s">
        <v>113</v>
      </c>
      <c r="K102" s="125" t="s">
        <v>115</v>
      </c>
      <c r="L102" s="123" t="s">
        <v>116</v>
      </c>
      <c r="M102" s="60"/>
      <c r="N102" s="60"/>
      <c r="O102" s="60"/>
      <c r="P102" s="396" t="s">
        <v>94</v>
      </c>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8"/>
      <c r="AN102" s="8">
        <v>0</v>
      </c>
      <c r="AO102" s="48"/>
      <c r="AP102" s="102"/>
      <c r="AQ102" s="102"/>
      <c r="AR102" s="102"/>
      <c r="AS102" s="102"/>
      <c r="AT102" s="102"/>
      <c r="AU102" s="102"/>
      <c r="AV102" s="102"/>
      <c r="AW102" s="102"/>
    </row>
    <row r="103" spans="1:49" s="9" customFormat="1" ht="90" customHeight="1" x14ac:dyDescent="0.25">
      <c r="A103" s="275">
        <v>76</v>
      </c>
      <c r="B103" s="10" t="s">
        <v>4</v>
      </c>
      <c r="C103" s="11" t="s">
        <v>56</v>
      </c>
      <c r="D103" s="232" t="s">
        <v>110</v>
      </c>
      <c r="E103" s="269" t="s">
        <v>299</v>
      </c>
      <c r="F103" s="250">
        <v>3</v>
      </c>
      <c r="G103" s="80" t="s">
        <v>235</v>
      </c>
      <c r="H103" s="163" t="s">
        <v>70</v>
      </c>
      <c r="I103" s="163" t="s">
        <v>114</v>
      </c>
      <c r="J103" s="163" t="s">
        <v>112</v>
      </c>
      <c r="K103" s="163" t="s">
        <v>118</v>
      </c>
      <c r="L103" s="145" t="s">
        <v>93</v>
      </c>
      <c r="M103" s="47"/>
      <c r="N103" s="47"/>
      <c r="O103" s="47"/>
      <c r="P103" s="390" t="s">
        <v>111</v>
      </c>
      <c r="Q103" s="391"/>
      <c r="R103" s="391"/>
      <c r="S103" s="391"/>
      <c r="T103" s="391"/>
      <c r="U103" s="391"/>
      <c r="V103" s="391"/>
      <c r="W103" s="391"/>
      <c r="X103" s="391"/>
      <c r="Y103" s="391"/>
      <c r="Z103" s="391"/>
      <c r="AA103" s="391"/>
      <c r="AB103" s="391"/>
      <c r="AC103" s="391"/>
      <c r="AD103" s="391"/>
      <c r="AE103" s="391"/>
      <c r="AF103" s="391"/>
      <c r="AG103" s="391"/>
      <c r="AH103" s="391"/>
      <c r="AI103" s="391"/>
      <c r="AJ103" s="391"/>
      <c r="AK103" s="391"/>
      <c r="AL103" s="391"/>
      <c r="AM103" s="392"/>
      <c r="AN103" s="29">
        <v>0</v>
      </c>
      <c r="AO103" s="17"/>
      <c r="AP103" s="102"/>
      <c r="AQ103" s="102"/>
      <c r="AR103" s="102"/>
      <c r="AS103" s="102"/>
      <c r="AT103" s="102"/>
      <c r="AU103" s="102"/>
      <c r="AV103" s="102"/>
      <c r="AW103" s="102"/>
    </row>
    <row r="104" spans="1:49" s="9" customFormat="1" ht="144" customHeight="1" thickBot="1" x14ac:dyDescent="0.3">
      <c r="A104" s="277">
        <v>77</v>
      </c>
      <c r="B104" s="18" t="s">
        <v>4</v>
      </c>
      <c r="C104" s="69" t="s">
        <v>56</v>
      </c>
      <c r="D104" s="254" t="s">
        <v>382</v>
      </c>
      <c r="E104" s="268" t="s">
        <v>298</v>
      </c>
      <c r="F104" s="250">
        <v>3</v>
      </c>
      <c r="G104" s="80" t="s">
        <v>235</v>
      </c>
      <c r="H104" s="146">
        <v>1</v>
      </c>
      <c r="I104" s="146" t="s">
        <v>114</v>
      </c>
      <c r="J104" s="146" t="s">
        <v>112</v>
      </c>
      <c r="K104" s="146" t="s">
        <v>96</v>
      </c>
      <c r="L104" s="147" t="s">
        <v>117</v>
      </c>
      <c r="M104" s="61"/>
      <c r="N104" s="61"/>
      <c r="O104" s="61"/>
      <c r="P104" s="61"/>
      <c r="Q104" s="61"/>
      <c r="R104" s="61"/>
      <c r="S104" s="61"/>
      <c r="T104" s="61"/>
      <c r="U104" s="61"/>
      <c r="V104" s="61"/>
      <c r="W104" s="61"/>
      <c r="X104" s="61"/>
      <c r="Y104" s="61"/>
      <c r="Z104" s="61"/>
      <c r="AA104" s="61"/>
      <c r="AB104" s="70">
        <v>1</v>
      </c>
      <c r="AC104" s="61"/>
      <c r="AD104" s="39"/>
      <c r="AE104" s="61"/>
      <c r="AF104" s="61"/>
      <c r="AG104" s="61"/>
      <c r="AH104" s="61"/>
      <c r="AI104" s="61"/>
      <c r="AJ104" s="61"/>
      <c r="AK104" s="61"/>
      <c r="AL104" s="61"/>
      <c r="AM104" s="61"/>
      <c r="AN104" s="74">
        <f>(AC104)/1*100</f>
        <v>0</v>
      </c>
      <c r="AO104" s="62"/>
      <c r="AP104" s="102"/>
      <c r="AQ104" s="102"/>
      <c r="AR104" s="102"/>
      <c r="AS104" s="102"/>
      <c r="AT104" s="102"/>
      <c r="AU104" s="102"/>
      <c r="AV104" s="102"/>
      <c r="AW104" s="102"/>
    </row>
    <row r="105" spans="1:49" s="2" customFormat="1" ht="50.25" customHeight="1" x14ac:dyDescent="0.2">
      <c r="A105" s="9"/>
      <c r="B105" s="468" t="s">
        <v>17</v>
      </c>
      <c r="C105" s="469"/>
      <c r="D105" s="469"/>
      <c r="E105" s="469"/>
      <c r="F105" s="469"/>
      <c r="G105" s="469"/>
      <c r="H105" s="469"/>
      <c r="I105" s="469"/>
      <c r="J105" s="469"/>
      <c r="K105" s="469"/>
      <c r="L105" s="469"/>
      <c r="M105" s="53"/>
      <c r="N105" s="53"/>
      <c r="O105" s="387">
        <f t="shared" ref="O105:AM105" si="7">SUM(O14:O104)</f>
        <v>42400000</v>
      </c>
      <c r="P105" s="54">
        <f t="shared" si="7"/>
        <v>4</v>
      </c>
      <c r="Q105" s="54">
        <f t="shared" si="7"/>
        <v>0</v>
      </c>
      <c r="R105" s="54">
        <f t="shared" si="7"/>
        <v>6</v>
      </c>
      <c r="S105" s="54">
        <f t="shared" si="7"/>
        <v>0</v>
      </c>
      <c r="T105" s="54">
        <f t="shared" si="7"/>
        <v>5</v>
      </c>
      <c r="U105" s="54">
        <f t="shared" si="7"/>
        <v>0</v>
      </c>
      <c r="V105" s="54">
        <f t="shared" si="7"/>
        <v>13</v>
      </c>
      <c r="W105" s="54">
        <f t="shared" si="7"/>
        <v>0</v>
      </c>
      <c r="X105" s="54">
        <f t="shared" si="7"/>
        <v>17</v>
      </c>
      <c r="Y105" s="54">
        <f t="shared" si="7"/>
        <v>0</v>
      </c>
      <c r="Z105" s="54">
        <f t="shared" si="7"/>
        <v>13</v>
      </c>
      <c r="AA105" s="54">
        <f t="shared" si="7"/>
        <v>0</v>
      </c>
      <c r="AB105" s="54">
        <f t="shared" si="7"/>
        <v>16</v>
      </c>
      <c r="AC105" s="54">
        <f t="shared" si="7"/>
        <v>0</v>
      </c>
      <c r="AD105" s="54">
        <f t="shared" si="7"/>
        <v>15</v>
      </c>
      <c r="AE105" s="54">
        <f t="shared" si="7"/>
        <v>0</v>
      </c>
      <c r="AF105" s="54">
        <f t="shared" si="7"/>
        <v>17</v>
      </c>
      <c r="AG105" s="54">
        <f t="shared" si="7"/>
        <v>0</v>
      </c>
      <c r="AH105" s="54">
        <f t="shared" si="7"/>
        <v>15</v>
      </c>
      <c r="AI105" s="54">
        <f t="shared" si="7"/>
        <v>0</v>
      </c>
      <c r="AJ105" s="54">
        <f t="shared" si="7"/>
        <v>7</v>
      </c>
      <c r="AK105" s="54">
        <f t="shared" si="7"/>
        <v>0</v>
      </c>
      <c r="AL105" s="54">
        <f t="shared" si="7"/>
        <v>9</v>
      </c>
      <c r="AM105" s="54">
        <f t="shared" si="7"/>
        <v>0</v>
      </c>
      <c r="AN105" s="135">
        <f>SUM(P105:AM105)</f>
        <v>137</v>
      </c>
      <c r="AO105" s="467"/>
      <c r="AP105" s="36"/>
      <c r="AQ105" s="36"/>
      <c r="AR105" s="36"/>
      <c r="AS105" s="36"/>
      <c r="AT105" s="36"/>
      <c r="AU105" s="36"/>
      <c r="AV105" s="36"/>
      <c r="AW105" s="36"/>
    </row>
    <row r="106" spans="1:49" s="2" customFormat="1" ht="42.75" customHeight="1" thickBot="1" x14ac:dyDescent="0.25">
      <c r="A106" s="9"/>
      <c r="B106" s="368" t="s">
        <v>2</v>
      </c>
      <c r="C106" s="369"/>
      <c r="D106" s="369"/>
      <c r="E106" s="369"/>
      <c r="F106" s="369"/>
      <c r="G106" s="369"/>
      <c r="H106" s="369"/>
      <c r="I106" s="369"/>
      <c r="J106" s="369"/>
      <c r="K106" s="369"/>
      <c r="L106" s="369"/>
      <c r="M106" s="53"/>
      <c r="N106" s="53"/>
      <c r="O106" s="387"/>
      <c r="P106" s="385">
        <f t="shared" ref="P106" si="8">Q105/P105*100</f>
        <v>0</v>
      </c>
      <c r="Q106" s="386"/>
      <c r="R106" s="385">
        <f t="shared" ref="R106" si="9">S105/R105*100</f>
        <v>0</v>
      </c>
      <c r="S106" s="386"/>
      <c r="T106" s="385">
        <f t="shared" ref="T106" si="10">U105/T105*100</f>
        <v>0</v>
      </c>
      <c r="U106" s="386"/>
      <c r="V106" s="385">
        <f t="shared" ref="V106" si="11">W105/V105*100</f>
        <v>0</v>
      </c>
      <c r="W106" s="386"/>
      <c r="X106" s="385">
        <f t="shared" ref="X106" si="12">Y105/X105*100</f>
        <v>0</v>
      </c>
      <c r="Y106" s="386"/>
      <c r="Z106" s="385">
        <f t="shared" ref="Z106" si="13">AA105/Z105*100</f>
        <v>0</v>
      </c>
      <c r="AA106" s="386"/>
      <c r="AB106" s="385">
        <f t="shared" ref="AB106" si="14">AC105/AB105*100</f>
        <v>0</v>
      </c>
      <c r="AC106" s="386"/>
      <c r="AD106" s="385">
        <f t="shared" ref="AD106" si="15">AE105/AD105*100</f>
        <v>0</v>
      </c>
      <c r="AE106" s="386"/>
      <c r="AF106" s="385">
        <f t="shared" ref="AF106" si="16">AG105/AF105*100</f>
        <v>0</v>
      </c>
      <c r="AG106" s="386"/>
      <c r="AH106" s="385">
        <f t="shared" ref="AH106" si="17">AI105/AH105*100</f>
        <v>0</v>
      </c>
      <c r="AI106" s="386"/>
      <c r="AJ106" s="385">
        <f t="shared" ref="AJ106" si="18">AK105/AJ105*100</f>
        <v>0</v>
      </c>
      <c r="AK106" s="386"/>
      <c r="AL106" s="385">
        <f t="shared" ref="AL106" si="19">AM105/AL105*100</f>
        <v>0</v>
      </c>
      <c r="AM106" s="386"/>
      <c r="AN106" s="101"/>
      <c r="AO106" s="467"/>
      <c r="AP106" s="36"/>
      <c r="AQ106" s="36"/>
      <c r="AR106" s="36"/>
      <c r="AS106" s="36"/>
      <c r="AT106" s="36"/>
      <c r="AU106" s="36"/>
      <c r="AV106" s="36"/>
      <c r="AW106" s="36"/>
    </row>
    <row r="107" spans="1:49" s="6" customFormat="1" ht="59.25" customHeight="1" thickBot="1" x14ac:dyDescent="0.25">
      <c r="A107" s="9"/>
      <c r="B107" s="460" t="s">
        <v>75</v>
      </c>
      <c r="C107" s="461"/>
      <c r="D107" s="461"/>
      <c r="E107" s="461"/>
      <c r="F107" s="461"/>
      <c r="G107" s="461"/>
      <c r="H107" s="461"/>
      <c r="I107" s="461"/>
      <c r="J107" s="461"/>
      <c r="K107" s="461"/>
      <c r="L107" s="461"/>
      <c r="M107" s="461"/>
      <c r="N107" s="461"/>
      <c r="O107" s="461"/>
      <c r="P107" s="461"/>
      <c r="Q107" s="461"/>
      <c r="R107" s="461"/>
      <c r="S107" s="461"/>
      <c r="T107" s="461"/>
      <c r="U107" s="461"/>
      <c r="V107" s="461"/>
      <c r="W107" s="461"/>
      <c r="X107" s="461"/>
      <c r="Y107" s="461"/>
      <c r="Z107" s="461"/>
      <c r="AA107" s="461"/>
      <c r="AB107" s="461"/>
      <c r="AC107" s="461"/>
      <c r="AD107" s="461"/>
      <c r="AE107" s="461"/>
      <c r="AF107" s="461"/>
      <c r="AG107" s="461"/>
      <c r="AH107" s="461"/>
      <c r="AI107" s="461"/>
      <c r="AJ107" s="461"/>
      <c r="AK107" s="461"/>
      <c r="AL107" s="461"/>
      <c r="AM107" s="461"/>
      <c r="AN107" s="461"/>
      <c r="AO107" s="462"/>
      <c r="AP107" s="36"/>
      <c r="AQ107" s="36"/>
      <c r="AR107" s="36"/>
      <c r="AS107" s="36"/>
      <c r="AT107" s="36"/>
      <c r="AU107" s="36"/>
      <c r="AV107" s="36"/>
      <c r="AW107" s="36"/>
    </row>
    <row r="108" spans="1:49" ht="39" customHeight="1" thickBot="1" x14ac:dyDescent="0.25">
      <c r="A108" s="297"/>
      <c r="B108" s="464"/>
      <c r="C108" s="465"/>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465"/>
      <c r="AK108" s="465"/>
      <c r="AL108" s="465"/>
      <c r="AM108" s="465"/>
      <c r="AN108" s="465"/>
      <c r="AO108" s="466"/>
    </row>
    <row r="110" spans="1:49" ht="60" customHeight="1" x14ac:dyDescent="0.2">
      <c r="B110" s="278"/>
      <c r="C110" s="431" t="s">
        <v>421</v>
      </c>
      <c r="D110" s="431"/>
      <c r="E110" s="279"/>
      <c r="F110" s="279"/>
      <c r="G110" s="430" t="s">
        <v>421</v>
      </c>
      <c r="H110" s="430"/>
      <c r="I110" s="430"/>
    </row>
    <row r="111" spans="1:49" ht="15.75" customHeight="1" x14ac:dyDescent="0.2">
      <c r="B111" s="280"/>
      <c r="C111" s="453" t="s">
        <v>301</v>
      </c>
      <c r="D111" s="453"/>
      <c r="E111" s="283"/>
      <c r="F111" s="283"/>
      <c r="G111" s="456" t="s">
        <v>290</v>
      </c>
      <c r="H111" s="456"/>
      <c r="I111" s="456"/>
    </row>
    <row r="112" spans="1:49" ht="14.25" customHeight="1" x14ac:dyDescent="0.2">
      <c r="B112" s="281"/>
      <c r="C112" s="454" t="s">
        <v>302</v>
      </c>
      <c r="D112" s="454"/>
      <c r="E112" s="282"/>
      <c r="F112" s="282"/>
      <c r="G112" s="455" t="s">
        <v>304</v>
      </c>
      <c r="H112" s="455"/>
      <c r="I112" s="455"/>
    </row>
    <row r="113" spans="2:9" ht="14.25" customHeight="1" x14ac:dyDescent="0.2">
      <c r="B113" s="282"/>
      <c r="C113" s="455" t="s">
        <v>291</v>
      </c>
      <c r="D113" s="455"/>
      <c r="E113" s="282"/>
      <c r="F113" s="282"/>
      <c r="G113" s="455" t="s">
        <v>303</v>
      </c>
      <c r="H113" s="455"/>
      <c r="I113" s="455"/>
    </row>
    <row r="114" spans="2:9" x14ac:dyDescent="0.2">
      <c r="B114" s="201"/>
      <c r="C114" s="201"/>
      <c r="D114" s="201"/>
      <c r="E114" s="201"/>
      <c r="G114" s="430" t="s">
        <v>292</v>
      </c>
      <c r="H114" s="430"/>
      <c r="I114" s="430"/>
    </row>
  </sheetData>
  <sheetProtection algorithmName="SHA-512" hashValue="Zy5ev7ydqxjOVNLbxs/kjykCGAhenYhW+By3pwdwbagGcuNAJEB5i9blE+yMgtimHh19NJo1vKMhxLAV1NNPPQ==" saltValue="EQR6I5nSCyi/PvOFDvQGHQ==" spinCount="100000" sheet="1" objects="1" scenarios="1"/>
  <autoFilter ref="B12:AW12"/>
  <mergeCells count="138">
    <mergeCell ref="C111:D111"/>
    <mergeCell ref="C112:D112"/>
    <mergeCell ref="C113:D113"/>
    <mergeCell ref="G111:I111"/>
    <mergeCell ref="G112:I112"/>
    <mergeCell ref="G113:I113"/>
    <mergeCell ref="B92:L92"/>
    <mergeCell ref="B107:AO107"/>
    <mergeCell ref="I96:J96"/>
    <mergeCell ref="I97:J97"/>
    <mergeCell ref="B108:AO108"/>
    <mergeCell ref="AO105:AO106"/>
    <mergeCell ref="B101:L101"/>
    <mergeCell ref="B105:L105"/>
    <mergeCell ref="B98:L98"/>
    <mergeCell ref="I100:J100"/>
    <mergeCell ref="R106:S106"/>
    <mergeCell ref="T106:U106"/>
    <mergeCell ref="X106:Y106"/>
    <mergeCell ref="I95:J95"/>
    <mergeCell ref="B1:C4"/>
    <mergeCell ref="B6:D6"/>
    <mergeCell ref="E6:I6"/>
    <mergeCell ref="G114:I114"/>
    <mergeCell ref="C110:D110"/>
    <mergeCell ref="G110:I110"/>
    <mergeCell ref="B8:AO8"/>
    <mergeCell ref="B9:AO9"/>
    <mergeCell ref="T11:U11"/>
    <mergeCell ref="M11:O11"/>
    <mergeCell ref="I18:J18"/>
    <mergeCell ref="B31:L31"/>
    <mergeCell ref="B25:L25"/>
    <mergeCell ref="B45:L45"/>
    <mergeCell ref="V11:W11"/>
    <mergeCell ref="P45:AM45"/>
    <mergeCell ref="P31:AM31"/>
    <mergeCell ref="P25:AM25"/>
    <mergeCell ref="I21:J21"/>
    <mergeCell ref="I49:J49"/>
    <mergeCell ref="P34:AM34"/>
    <mergeCell ref="P62:AM62"/>
    <mergeCell ref="P58:AM58"/>
    <mergeCell ref="B55:L55"/>
    <mergeCell ref="AP82:AR82"/>
    <mergeCell ref="AL11:AM11"/>
    <mergeCell ref="AF11:AG11"/>
    <mergeCell ref="AH11:AI11"/>
    <mergeCell ref="AD11:AE11"/>
    <mergeCell ref="AJ11:AK11"/>
    <mergeCell ref="Z11:AA11"/>
    <mergeCell ref="AB11:AC11"/>
    <mergeCell ref="B81:L81"/>
    <mergeCell ref="I58:J58"/>
    <mergeCell ref="R11:S11"/>
    <mergeCell ref="A13:O13"/>
    <mergeCell ref="B64:L64"/>
    <mergeCell ref="B63:L63"/>
    <mergeCell ref="B68:L68"/>
    <mergeCell ref="K65:K67"/>
    <mergeCell ref="I52:J52"/>
    <mergeCell ref="I53:J53"/>
    <mergeCell ref="I42:J42"/>
    <mergeCell ref="I71:J71"/>
    <mergeCell ref="I72:J72"/>
    <mergeCell ref="I75:J75"/>
    <mergeCell ref="P80:AM80"/>
    <mergeCell ref="I54:J54"/>
    <mergeCell ref="P55:AM55"/>
    <mergeCell ref="P17:AM17"/>
    <mergeCell ref="AF106:AG106"/>
    <mergeCell ref="O105:O106"/>
    <mergeCell ref="N60:N62"/>
    <mergeCell ref="O60:O62"/>
    <mergeCell ref="AH106:AI106"/>
    <mergeCell ref="AJ106:AK106"/>
    <mergeCell ref="AL106:AM106"/>
    <mergeCell ref="P103:AM103"/>
    <mergeCell ref="P32:AM32"/>
    <mergeCell ref="AD106:AE106"/>
    <mergeCell ref="P102:AM102"/>
    <mergeCell ref="Z106:AA106"/>
    <mergeCell ref="V106:W106"/>
    <mergeCell ref="P101:AM101"/>
    <mergeCell ref="P98:AM98"/>
    <mergeCell ref="AB106:AC106"/>
    <mergeCell ref="P92:AM92"/>
    <mergeCell ref="P106:Q106"/>
    <mergeCell ref="P59:AM59"/>
    <mergeCell ref="M68:P68"/>
    <mergeCell ref="I48:J48"/>
    <mergeCell ref="I65:J65"/>
    <mergeCell ref="I43:J43"/>
    <mergeCell ref="I44:J44"/>
    <mergeCell ref="I51:J51"/>
    <mergeCell ref="I19:J19"/>
    <mergeCell ref="I20:J20"/>
    <mergeCell ref="B106:L106"/>
    <mergeCell ref="I66:J66"/>
    <mergeCell ref="B88:L88"/>
    <mergeCell ref="I90:J90"/>
    <mergeCell ref="I91:J91"/>
    <mergeCell ref="I85:J85"/>
    <mergeCell ref="I94:J94"/>
    <mergeCell ref="I67:J67"/>
    <mergeCell ref="I70:J70"/>
    <mergeCell ref="I87:J87"/>
    <mergeCell ref="I73:J73"/>
    <mergeCell ref="I74:J74"/>
    <mergeCell ref="I77:J77"/>
    <mergeCell ref="I76:J76"/>
    <mergeCell ref="B59:L59"/>
    <mergeCell ref="I93:J93"/>
    <mergeCell ref="I69:J69"/>
    <mergeCell ref="D1:AN4"/>
    <mergeCell ref="J6:AN6"/>
    <mergeCell ref="I29:J29"/>
    <mergeCell ref="P57:AM57"/>
    <mergeCell ref="P65:AM65"/>
    <mergeCell ref="P16:AM16"/>
    <mergeCell ref="P29:AM29"/>
    <mergeCell ref="P99:AM99"/>
    <mergeCell ref="I86:J86"/>
    <mergeCell ref="P23:AM23"/>
    <mergeCell ref="X11:Y11"/>
    <mergeCell ref="P11:Q11"/>
    <mergeCell ref="P88:AM88"/>
    <mergeCell ref="P63:AM63"/>
    <mergeCell ref="P64:AM64"/>
    <mergeCell ref="I80:J80"/>
    <mergeCell ref="I89:J89"/>
    <mergeCell ref="I83:J83"/>
    <mergeCell ref="I84:J84"/>
    <mergeCell ref="I82:J82"/>
    <mergeCell ref="I99:J99"/>
    <mergeCell ref="I78:J78"/>
    <mergeCell ref="I79:J79"/>
    <mergeCell ref="M60:M62"/>
  </mergeCells>
  <printOptions horizontalCentered="1" verticalCentered="1"/>
  <pageMargins left="0.31496062992125984" right="0.19685039370078741" top="0.74803149606299213" bottom="0.74803149606299213" header="0.31496062992125984" footer="0.31496062992125984"/>
  <pageSetup paperSize="5" scale="35" orientation="landscape" r:id="rId1"/>
  <headerFooter>
    <oddFooter>&amp;CPágina &amp;P de &amp;F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 PTA SDE</vt:lpstr>
      <vt:lpstr>'1. PTA SDE'!Área_de_impresión</vt:lpstr>
      <vt:lpstr>'1. PTA SDE'!Títulos_a_imprimir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Diana Marcela Poveda Ortega</cp:lastModifiedBy>
  <cp:lastPrinted>2020-01-28T21:58:24Z</cp:lastPrinted>
  <dcterms:created xsi:type="dcterms:W3CDTF">2020-01-28T12:42:49Z</dcterms:created>
  <dcterms:modified xsi:type="dcterms:W3CDTF">2020-01-30T14:41:48Z</dcterms:modified>
</cp:coreProperties>
</file>