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CONPES DC 2023\Def PP Productividad\"/>
    </mc:Choice>
  </mc:AlternateContent>
  <bookViews>
    <workbookView xWindow="-105" yWindow="-105" windowWidth="19425" windowHeight="10305" tabRatio="725"/>
  </bookViews>
  <sheets>
    <sheet name="Plan de acción" sheetId="1" r:id="rId1"/>
    <sheet name="Instructivo Plan de Acción" sheetId="2" state="hidden" r:id="rId2"/>
    <sheet name=" Instructivo ficha técnica IP" sheetId="3" state="hidden" r:id="rId3"/>
    <sheet name="Desplegables" sheetId="4" state="hidden" r:id="rId4"/>
    <sheet name="IP 1.1.1." sheetId="5" r:id="rId5"/>
    <sheet name="IP 1.1.2." sheetId="6" r:id="rId6"/>
    <sheet name="IP 1.1.3." sheetId="7" r:id="rId7"/>
    <sheet name="IP 1.1.4." sheetId="8" r:id="rId8"/>
    <sheet name="IP 1.1.5." sheetId="9" r:id="rId9"/>
    <sheet name="IP 1.2.1." sheetId="10" r:id="rId10"/>
    <sheet name="IP 1.2.2." sheetId="11" r:id="rId11"/>
    <sheet name="IP 1.2.3." sheetId="12" r:id="rId12"/>
    <sheet name="IP 1.3.1." sheetId="13" r:id="rId13"/>
    <sheet name="IP 1.3.2." sheetId="14" r:id="rId14"/>
    <sheet name="IP 1.3.3." sheetId="15" r:id="rId15"/>
    <sheet name="IP 2.1.1." sheetId="16" r:id="rId16"/>
    <sheet name="IP 2.1.2." sheetId="17" r:id="rId17"/>
    <sheet name="IP 2.1.3." sheetId="18" r:id="rId18"/>
    <sheet name="IP 2.1.4." sheetId="19" r:id="rId19"/>
    <sheet name="IP 2.2.1." sheetId="20" r:id="rId20"/>
    <sheet name="IP 2.2.2." sheetId="21" r:id="rId21"/>
    <sheet name="IP 2.2.3." sheetId="55" r:id="rId22"/>
    <sheet name="IP 3.1.1." sheetId="22" r:id="rId23"/>
    <sheet name="IP 3.1.2." sheetId="23" r:id="rId24"/>
    <sheet name="IP 3.1.3." sheetId="24" r:id="rId25"/>
    <sheet name="IP 3.1.4." sheetId="25" r:id="rId26"/>
    <sheet name="IP 3.1.5." sheetId="26" r:id="rId27"/>
    <sheet name="IP 3.1.6." sheetId="54" r:id="rId28"/>
    <sheet name="IP 3.2.1." sheetId="27" r:id="rId29"/>
    <sheet name="IP 3.2.2." sheetId="28" r:id="rId30"/>
    <sheet name="IP 4.1.1." sheetId="29" r:id="rId31"/>
    <sheet name="IP 4.1.2." sheetId="30" r:id="rId32"/>
    <sheet name="IP 4.1.3." sheetId="31" r:id="rId33"/>
    <sheet name="IP 4.1.4." sheetId="32" r:id="rId34"/>
    <sheet name="IP 4.1.5." sheetId="33" r:id="rId35"/>
    <sheet name="IP 4.1.6." sheetId="34" r:id="rId36"/>
    <sheet name="IP 4.1.7." sheetId="35" r:id="rId37"/>
    <sheet name="IP 4.1.8." sheetId="36" r:id="rId38"/>
    <sheet name="IP 4.2.1." sheetId="37" r:id="rId39"/>
    <sheet name="IP 4.2.2." sheetId="38" r:id="rId40"/>
    <sheet name="IP 4.2.3." sheetId="39" r:id="rId41"/>
    <sheet name="IP 4.2.4." sheetId="40" r:id="rId42"/>
    <sheet name="IP 4.3.1." sheetId="41" r:id="rId43"/>
    <sheet name="IP 4.3.2." sheetId="42" r:id="rId44"/>
    <sheet name="IP 4.3.3." sheetId="43" r:id="rId45"/>
    <sheet name="IR 1.1." sheetId="44" r:id="rId46"/>
    <sheet name="IR 1.2." sheetId="45" r:id="rId47"/>
    <sheet name="IR 1.3." sheetId="46" r:id="rId48"/>
    <sheet name="IR 2.1." sheetId="47" r:id="rId49"/>
    <sheet name="IR 2.2." sheetId="48" r:id="rId50"/>
    <sheet name="IR 3.1." sheetId="49" r:id="rId51"/>
    <sheet name="IR 3.2." sheetId="50" r:id="rId52"/>
    <sheet name="IR 4.1." sheetId="51" r:id="rId53"/>
    <sheet name="IR 4.2." sheetId="52" r:id="rId54"/>
    <sheet name="IR 4.3." sheetId="53" r:id="rId55"/>
  </sheets>
  <externalReferences>
    <externalReference r:id="rId56"/>
    <externalReference r:id="rId57"/>
  </externalReferences>
  <definedNames>
    <definedName name="Acciónporelclima">Desplegables!$M$126:$M$127</definedName>
    <definedName name="Agualimpiaysaneamiento">Desplegables!$M$86:$M$90</definedName>
    <definedName name="Ambiente">Desplegables!$F$36:$F$39</definedName>
    <definedName name="ANUALIZACIÓN" localSheetId="21">[1]Desplegables!$B$9:$B$12</definedName>
    <definedName name="ANUALIZACIÓN" localSheetId="45">Desplegables!$B$9:$B$12</definedName>
    <definedName name="ANUALIZACIÓN" localSheetId="46">Desplegables!$B$9:$B$12</definedName>
    <definedName name="ANUALIZACIÓN" localSheetId="47">Desplegables!$B$9:$B$12</definedName>
    <definedName name="ANUALIZACIÓN" localSheetId="48">Desplegables!$B$9:$B$12</definedName>
    <definedName name="ANUALIZACIÓN" localSheetId="49">Desplegables!$B$9:$B$12</definedName>
    <definedName name="ANUALIZACIÓN" localSheetId="50">Desplegables!$B$9:$B$12</definedName>
    <definedName name="ANUALIZACIÓN" localSheetId="51">Desplegables!$B$9:$B$12</definedName>
    <definedName name="ANUALIZACIÓN">Desplegables!$B$9:$B$12</definedName>
    <definedName name="_xlnm.Print_Area" localSheetId="16">'IP 2.1.2.'!$A$1:$M$62</definedName>
    <definedName name="_xlnm.Print_Area" localSheetId="27">'IP 3.1.6.'!$A$1:$M$62</definedName>
    <definedName name="_xlnm.Print_Area" localSheetId="31">'IP 4.1.2.'!$A$1:$M$62</definedName>
    <definedName name="_xlnm.Print_Area" localSheetId="0">'Plan de acción'!$A$1:$EG$53</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Google_Sheet_Link_1012780690" localSheetId="27" hidden="1">GestiónPública</definedName>
    <definedName name="Google_Sheet_Link_1012780690" hidden="1">GestiónPública</definedName>
    <definedName name="Google_Sheet_Link_1091042057_1730041024" localSheetId="27" hidden="1">ANUALIZACIÓN</definedName>
    <definedName name="Google_Sheet_Link_1091042057_1730041024" hidden="1">ANUALIZACIÓN</definedName>
    <definedName name="Google_Sheet_Link_1186662545" localSheetId="27" hidden="1">Mujeres</definedName>
    <definedName name="Google_Sheet_Link_1186662545" hidden="1">Mujeres</definedName>
    <definedName name="Google_Sheet_Link_1190918220" localSheetId="27" hidden="1">Producciónyconsumoresponsables</definedName>
    <definedName name="Google_Sheet_Link_1190918220" hidden="1">Producciónyconsumoresponsables</definedName>
    <definedName name="Google_Sheet_Link_1224919641" localSheetId="27" hidden="1">Igualdaddegénero</definedName>
    <definedName name="Google_Sheet_Link_1224919641" hidden="1">Igualdaddegénero</definedName>
    <definedName name="Google_Sheet_Link_1231204986" localSheetId="27" hidden="1">Ciudadesycomunidadessostenibles</definedName>
    <definedName name="Google_Sheet_Link_1231204986" hidden="1">Ciudadesycomunidadessostenibles</definedName>
    <definedName name="Google_Sheet_Link_1245463368" localSheetId="27" hidden="1">SeguridadConvivenciayJusticia</definedName>
    <definedName name="Google_Sheet_Link_1245463368" hidden="1">SeguridadConvivenciayJusticia</definedName>
    <definedName name="Google_Sheet_Link_1272543001" localSheetId="27" hidden="1">Vidasubmarina</definedName>
    <definedName name="Google_Sheet_Link_1272543001" hidden="1">Vidasubmarina</definedName>
    <definedName name="Google_Sheet_Link_1309874157" localSheetId="27" hidden="1">CulturaRecreaciónyDeporte</definedName>
    <definedName name="Google_Sheet_Link_1309874157" hidden="1">CulturaRecreaciónyDeporte</definedName>
    <definedName name="Google_Sheet_Link_1402633805" localSheetId="27" hidden="1">Planeación</definedName>
    <definedName name="Google_Sheet_Link_1402633805" hidden="1">Planeación</definedName>
    <definedName name="Google_Sheet_Link_1413955969" localSheetId="27" hidden="1">Reduccióndelasdesigualdades</definedName>
    <definedName name="Google_Sheet_Link_1413955969" hidden="1">Reduccióndelasdesigualdades</definedName>
    <definedName name="Google_Sheet_Link_1465072267" localSheetId="27" hidden="1">Salud</definedName>
    <definedName name="Google_Sheet_Link_1465072267" hidden="1">Salud</definedName>
    <definedName name="Google_Sheet_Link_155234684" localSheetId="27" hidden="1">Hacienda</definedName>
    <definedName name="Google_Sheet_Link_155234684" hidden="1">Hacienda</definedName>
    <definedName name="Google_Sheet_Link_1632725618" localSheetId="27" hidden="1">IntegraciónSocial</definedName>
    <definedName name="Google_Sheet_Link_1632725618" hidden="1">IntegraciónSocial</definedName>
    <definedName name="Google_Sheet_Link_171394601" localSheetId="27" hidden="1">Energíaasequibleynocontaminante</definedName>
    <definedName name="Google_Sheet_Link_171394601" hidden="1">Energíaasequibleynocontaminante</definedName>
    <definedName name="Google_Sheet_Link_1740590631" localSheetId="27" hidden="1">Trabajodecenteycrecimientoeconómico</definedName>
    <definedName name="Google_Sheet_Link_1740590631" hidden="1">Trabajodecenteycrecimientoeconómico</definedName>
    <definedName name="Google_Sheet_Link_1841459348" localSheetId="27" hidden="1">ENFOQUE</definedName>
    <definedName name="Google_Sheet_Link_1841459348" hidden="1">ENFOQUE</definedName>
    <definedName name="Google_Sheet_Link_1862608445" localSheetId="27" hidden="1">Movilidad</definedName>
    <definedName name="Google_Sheet_Link_1862608445" hidden="1">Movilidad</definedName>
    <definedName name="Google_Sheet_Link_1866463153_54511901" localSheetId="27" hidden="1">ANUALIZACIÓN</definedName>
    <definedName name="Google_Sheet_Link_1866463153_54511901" hidden="1">ANUALIZACIÓN</definedName>
    <definedName name="Google_Sheet_Link_1870437081" localSheetId="27" hidden="1">Hambrecero</definedName>
    <definedName name="Google_Sheet_Link_1870437081" hidden="1">Hambrecero</definedName>
    <definedName name="Google_Sheet_Link_1884067632" localSheetId="27" hidden="1">GestiónJurídica</definedName>
    <definedName name="Google_Sheet_Link_1884067632" hidden="1">GestiónJurídica</definedName>
    <definedName name="Google_Sheet_Link_1885753753_830248291" localSheetId="27" hidden="1">ANUALIZACIÓN</definedName>
    <definedName name="Google_Sheet_Link_1885753753_830248291" hidden="1">ANUALIZACIÓN</definedName>
    <definedName name="Google_Sheet_Link_191250318" localSheetId="27" hidden="1">Gobierno</definedName>
    <definedName name="Google_Sheet_Link_191250318" hidden="1">Gobierno</definedName>
    <definedName name="Google_Sheet_Link_191655386" localSheetId="27" hidden="1">Hábitat</definedName>
    <definedName name="Google_Sheet_Link_191655386" hidden="1">Hábitat</definedName>
    <definedName name="Google_Sheet_Link_1925310076_1089480315" localSheetId="27" hidden="1">ANUALIZACIÓN</definedName>
    <definedName name="Google_Sheet_Link_1925310076_1089480315" hidden="1">ANUALIZACIÓN</definedName>
    <definedName name="Google_Sheet_Link_2004364936_1498025993" localSheetId="27" hidden="1">ANUALIZACIÓN</definedName>
    <definedName name="Google_Sheet_Link_2004364936_1498025993" hidden="1">ANUALIZACIÓN</definedName>
    <definedName name="Google_Sheet_Link_2052819780" localSheetId="27" hidden="1">Agualimpiaysaneamiento</definedName>
    <definedName name="Google_Sheet_Link_2052819780" hidden="1">Agualimpiaysaneamiento</definedName>
    <definedName name="Google_Sheet_Link_261329745_2132455192" localSheetId="27" hidden="1">ANUALIZACIÓN</definedName>
    <definedName name="Google_Sheet_Link_261329745_2132455192" hidden="1">ANUALIZACIÓN</definedName>
    <definedName name="Google_Sheet_Link_288484518" localSheetId="27" hidden="1">Industriainnovacióneinfraestructura</definedName>
    <definedName name="Google_Sheet_Link_288484518" hidden="1">Industriainnovacióneinfraestructura</definedName>
    <definedName name="Google_Sheet_Link_372086812_1805843100" localSheetId="27" hidden="1">ANUALIZACIÓN</definedName>
    <definedName name="Google_Sheet_Link_372086812_1805843100" hidden="1">ANUALIZACIÓN</definedName>
    <definedName name="Google_Sheet_Link_547030553" localSheetId="27" hidden="1">Vidadeecosistemasterrestres</definedName>
    <definedName name="Google_Sheet_Link_547030553" hidden="1">Vidadeecosistemasterrestres</definedName>
    <definedName name="Google_Sheet_Link_676540205_121817017" localSheetId="27" hidden="1">ANUALIZACIÓN</definedName>
    <definedName name="Google_Sheet_Link_676540205_121817017" hidden="1">ANUALIZACIÓN</definedName>
    <definedName name="Google_Sheet_Link_72660522_1361949124" localSheetId="27" hidden="1">ANUALIZACIÓN</definedName>
    <definedName name="Google_Sheet_Link_72660522_1361949124" hidden="1">ANUALIZACIÓN</definedName>
    <definedName name="Google_Sheet_Link_759790421" localSheetId="27" hidden="1">Educacióndecalidad</definedName>
    <definedName name="Google_Sheet_Link_759790421" hidden="1">Educacióndecalidad</definedName>
    <definedName name="Google_Sheet_Link_824654992" localSheetId="27" hidden="1">ANUALIZACIÓN</definedName>
    <definedName name="Google_Sheet_Link_824654992" hidden="1">ANUALIZACIÓN</definedName>
    <definedName name="Google_Sheet_Link_869691280" localSheetId="27" hidden="1">Educación</definedName>
    <definedName name="Google_Sheet_Link_869691280" hidden="1">Educación</definedName>
    <definedName name="Google_Sheet_Link_872396852" localSheetId="27" hidden="1">Pazjusticiaeinstitucionessólidas</definedName>
    <definedName name="Google_Sheet_Link_872396852" hidden="1">Pazjusticiaeinstitucionessólidas</definedName>
    <definedName name="Google_Sheet_Link_89685957" localSheetId="27" hidden="1">Findelapobreza</definedName>
    <definedName name="Google_Sheet_Link_89685957" hidden="1">Findelapobreza</definedName>
    <definedName name="Google_Sheet_Link_898288741" localSheetId="27" hidden="1">DesarrolloEconómicoIndustriayTurismo</definedName>
    <definedName name="Google_Sheet_Link_898288741" hidden="1">DesarrolloEconómicoIndustriayTurismo</definedName>
    <definedName name="Google_Sheet_Link_920822262" localSheetId="27" hidden="1">Ambiente</definedName>
    <definedName name="Google_Sheet_Link_920822262" hidden="1">Ambiente</definedName>
    <definedName name="Google_Sheet_Link_938476923" localSheetId="27" hidden="1">Acciónporelclima</definedName>
    <definedName name="Google_Sheet_Link_938476923" hidden="1">Acciónporelclima</definedName>
    <definedName name="Google_Sheet_Link_962016316_53994407" localSheetId="27" hidden="1">ANUALIZACIÓN</definedName>
    <definedName name="Google_Sheet_Link_962016316_53994407" hidden="1">ANUALIZACIÓN</definedName>
    <definedName name="Google_Sheet_Link_970760053" localSheetId="27" hidden="1">Saludybienestar</definedName>
    <definedName name="Google_Sheet_Link_970760053" hidden="1">Saludybienestar</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8" roundtripDataSignature="AMtx7mi0nJkwi5aqmjK97T/6aF3XVJQDAw=="/>
    </ext>
  </extLst>
</workbook>
</file>

<file path=xl/calcChain.xml><?xml version="1.0" encoding="utf-8"?>
<calcChain xmlns="http://schemas.openxmlformats.org/spreadsheetml/2006/main">
  <c r="DW30" i="1" l="1"/>
  <c r="EA30" i="1"/>
  <c r="DZ30" i="1"/>
  <c r="DY30" i="1"/>
  <c r="DX30" i="1"/>
  <c r="DV30" i="1"/>
  <c r="DU30" i="1"/>
  <c r="BG30" i="1"/>
  <c r="BF30" i="1"/>
  <c r="BE30" i="1"/>
  <c r="BD30" i="1"/>
  <c r="BC30" i="1"/>
  <c r="BB30" i="1"/>
  <c r="BA30" i="1"/>
  <c r="AZ30" i="1"/>
  <c r="AY30" i="1"/>
  <c r="AX30" i="1"/>
  <c r="AW30" i="1"/>
  <c r="AV30" i="1"/>
  <c r="AU30" i="1"/>
  <c r="AT30" i="1"/>
  <c r="AS30" i="1"/>
  <c r="AR30" i="1"/>
  <c r="AN30" i="1"/>
  <c r="AO30" i="1"/>
  <c r="AN29" i="1"/>
  <c r="AL30" i="1"/>
  <c r="C13" i="55"/>
  <c r="D33" i="55"/>
  <c r="F14" i="55"/>
  <c r="AE30" i="1"/>
  <c r="AE29" i="1"/>
  <c r="AE28" i="1"/>
  <c r="AB30" i="1"/>
  <c r="AC30" i="1" s="1"/>
  <c r="AA30" i="1"/>
  <c r="Z30" i="1"/>
  <c r="Y30" i="1"/>
  <c r="X30" i="1"/>
  <c r="W30" i="1"/>
  <c r="V30" i="1"/>
  <c r="U30" i="1"/>
  <c r="T30" i="1"/>
  <c r="S30" i="1"/>
  <c r="R30" i="1"/>
  <c r="Q30" i="1"/>
  <c r="P30" i="1"/>
  <c r="O30" i="1"/>
  <c r="N30" i="1"/>
  <c r="M30" i="1"/>
  <c r="J30" i="1"/>
  <c r="I30" i="1"/>
  <c r="G30" i="1"/>
  <c r="D30" i="1"/>
  <c r="EA36" i="1" l="1"/>
  <c r="DZ36" i="1"/>
  <c r="DY36" i="1"/>
  <c r="DX36" i="1"/>
  <c r="DW36" i="1"/>
  <c r="DV36" i="1"/>
  <c r="BG36" i="1"/>
  <c r="BF36" i="1"/>
  <c r="BE36" i="1"/>
  <c r="BD36" i="1"/>
  <c r="BC36" i="1"/>
  <c r="BB36" i="1"/>
  <c r="BA36" i="1"/>
  <c r="AZ36" i="1"/>
  <c r="AY36" i="1"/>
  <c r="AX36" i="1"/>
  <c r="AW36" i="1"/>
  <c r="AV36" i="1"/>
  <c r="AU36" i="1"/>
  <c r="AT36" i="1"/>
  <c r="BH36" i="1" s="1"/>
  <c r="AS36" i="1"/>
  <c r="AR36" i="1"/>
  <c r="AO36" i="1"/>
  <c r="AN36" i="1"/>
  <c r="AM36" i="1"/>
  <c r="AL36" i="1"/>
  <c r="C13" i="54"/>
  <c r="C17" i="54"/>
  <c r="C2" i="54"/>
  <c r="AJ36" i="1"/>
  <c r="AI36" i="1"/>
  <c r="AH36" i="1"/>
  <c r="J36" i="1"/>
  <c r="J35" i="1"/>
  <c r="I36" i="1"/>
  <c r="G36" i="1"/>
  <c r="G35" i="1"/>
  <c r="DU36" i="1"/>
  <c r="AB36" i="1"/>
  <c r="AA36" i="1"/>
  <c r="Z36" i="1"/>
  <c r="Y36" i="1"/>
  <c r="X36" i="1"/>
  <c r="W36" i="1"/>
  <c r="V36" i="1"/>
  <c r="U36" i="1"/>
  <c r="T36" i="1"/>
  <c r="S36" i="1"/>
  <c r="R36" i="1"/>
  <c r="Q36" i="1"/>
  <c r="P36" i="1"/>
  <c r="O36" i="1"/>
  <c r="N36" i="1"/>
  <c r="M36" i="1"/>
  <c r="AC36" i="1" s="1"/>
  <c r="D36" i="1"/>
  <c r="AE36" i="1" s="1"/>
  <c r="J34" i="1"/>
  <c r="Q35" i="1"/>
  <c r="P35" i="1"/>
  <c r="O35" i="1"/>
  <c r="N35" i="1"/>
  <c r="M35" i="1"/>
  <c r="I35" i="1"/>
  <c r="S35" i="1" l="1"/>
  <c r="R35" i="1"/>
  <c r="C2" i="47"/>
  <c r="C2" i="46"/>
  <c r="C2" i="45"/>
  <c r="C2" i="44"/>
  <c r="C17" i="43"/>
  <c r="C13" i="43"/>
  <c r="C2" i="43"/>
  <c r="C17" i="42"/>
  <c r="C13" i="42"/>
  <c r="C2" i="42"/>
  <c r="C17" i="41"/>
  <c r="C13" i="41"/>
  <c r="C2" i="41"/>
  <c r="C17" i="40"/>
  <c r="C13" i="40"/>
  <c r="C2" i="40"/>
  <c r="C17" i="39"/>
  <c r="C13" i="39"/>
  <c r="C2" i="39"/>
  <c r="C17" i="38"/>
  <c r="C13" i="38"/>
  <c r="C2" i="38"/>
  <c r="C17" i="37"/>
  <c r="C13" i="37"/>
  <c r="C2" i="37"/>
  <c r="C17" i="36"/>
  <c r="C13" i="36"/>
  <c r="C2" i="36"/>
  <c r="C17" i="35"/>
  <c r="C13" i="35"/>
  <c r="C2" i="35"/>
  <c r="C17" i="34"/>
  <c r="C13" i="34"/>
  <c r="C2" i="34"/>
  <c r="C17" i="33"/>
  <c r="C13" i="33"/>
  <c r="C2" i="33"/>
  <c r="C17" i="32"/>
  <c r="C13" i="32"/>
  <c r="C2" i="32"/>
  <c r="C17" i="31"/>
  <c r="C13" i="31"/>
  <c r="C2" i="31"/>
  <c r="C17" i="30"/>
  <c r="C13" i="30"/>
  <c r="C2" i="30"/>
  <c r="C17" i="29"/>
  <c r="C13" i="29"/>
  <c r="C2" i="29"/>
  <c r="C17" i="28"/>
  <c r="C13" i="28"/>
  <c r="C2" i="28"/>
  <c r="C17" i="27"/>
  <c r="C13" i="27"/>
  <c r="C2" i="27"/>
  <c r="C17" i="26"/>
  <c r="C13" i="26"/>
  <c r="C2" i="26"/>
  <c r="L41" i="25"/>
  <c r="BF34" i="1" s="1"/>
  <c r="L39" i="25"/>
  <c r="L37" i="25"/>
  <c r="C17" i="25"/>
  <c r="C13" i="25"/>
  <c r="C2" i="25"/>
  <c r="C17" i="24"/>
  <c r="C13" i="24"/>
  <c r="C2" i="24"/>
  <c r="C17" i="23"/>
  <c r="C13" i="23"/>
  <c r="C2" i="23"/>
  <c r="C17" i="22"/>
  <c r="C13" i="22"/>
  <c r="C2" i="22"/>
  <c r="C17" i="21"/>
  <c r="C13" i="21"/>
  <c r="C2" i="21"/>
  <c r="F37" i="20"/>
  <c r="C17" i="20"/>
  <c r="C13" i="20"/>
  <c r="C2" i="20"/>
  <c r="D37" i="19"/>
  <c r="F37" i="19" s="1"/>
  <c r="C17" i="19"/>
  <c r="C13" i="19"/>
  <c r="C2" i="19"/>
  <c r="H37" i="18"/>
  <c r="J37" i="18" s="1"/>
  <c r="F37" i="18"/>
  <c r="C17" i="18"/>
  <c r="C13" i="18"/>
  <c r="C2" i="18"/>
  <c r="F37" i="17"/>
  <c r="AS25" i="1" s="1"/>
  <c r="C17" i="17"/>
  <c r="C13" i="17"/>
  <c r="C2" i="17"/>
  <c r="D37" i="16"/>
  <c r="F37" i="16" s="1"/>
  <c r="AS24" i="1" s="1"/>
  <c r="C17" i="16"/>
  <c r="C13" i="16"/>
  <c r="C2" i="16"/>
  <c r="C17" i="15"/>
  <c r="C13" i="15"/>
  <c r="C2" i="15"/>
  <c r="C17" i="14"/>
  <c r="C13" i="14"/>
  <c r="C2" i="14"/>
  <c r="C17" i="13"/>
  <c r="C13" i="13"/>
  <c r="C2" i="13"/>
  <c r="C17" i="12"/>
  <c r="C13" i="12"/>
  <c r="C2" i="12"/>
  <c r="C17" i="11"/>
  <c r="C13" i="11"/>
  <c r="C2" i="11"/>
  <c r="C17" i="10"/>
  <c r="C13" i="10"/>
  <c r="C2" i="10"/>
  <c r="C17" i="9"/>
  <c r="C13" i="9"/>
  <c r="C2" i="9"/>
  <c r="C17" i="8"/>
  <c r="C13" i="8"/>
  <c r="C2" i="8"/>
  <c r="C17" i="7"/>
  <c r="C13" i="7"/>
  <c r="C2" i="7"/>
  <c r="C17" i="6"/>
  <c r="C13" i="6"/>
  <c r="C2" i="6"/>
  <c r="D30" i="5"/>
  <c r="C17" i="5"/>
  <c r="C13" i="5"/>
  <c r="C2" i="5"/>
  <c r="EA53" i="1"/>
  <c r="DZ53" i="1"/>
  <c r="DY53" i="1"/>
  <c r="DX53" i="1"/>
  <c r="DW53" i="1"/>
  <c r="DV53" i="1"/>
  <c r="DU53" i="1"/>
  <c r="BG53" i="1"/>
  <c r="BF53" i="1"/>
  <c r="BE53" i="1"/>
  <c r="BD53" i="1"/>
  <c r="BC53" i="1"/>
  <c r="BB53" i="1"/>
  <c r="BA53" i="1"/>
  <c r="AZ53" i="1"/>
  <c r="AY53" i="1"/>
  <c r="AX53" i="1"/>
  <c r="AW53" i="1"/>
  <c r="AV53" i="1"/>
  <c r="AU53" i="1"/>
  <c r="AT53" i="1"/>
  <c r="BH53" i="1" s="1"/>
  <c r="AS53" i="1"/>
  <c r="AR53" i="1"/>
  <c r="AO53" i="1"/>
  <c r="AN53" i="1"/>
  <c r="AM53" i="1"/>
  <c r="AL53" i="1"/>
  <c r="AJ53" i="1"/>
  <c r="AI53" i="1"/>
  <c r="AH53" i="1"/>
  <c r="AB53" i="1"/>
  <c r="AC53" i="1" s="1"/>
  <c r="AA53" i="1"/>
  <c r="Z53" i="1"/>
  <c r="Y53" i="1"/>
  <c r="X53" i="1"/>
  <c r="W53" i="1"/>
  <c r="V53" i="1"/>
  <c r="U53" i="1"/>
  <c r="T53" i="1"/>
  <c r="S53" i="1"/>
  <c r="R53" i="1"/>
  <c r="Q53" i="1"/>
  <c r="P53" i="1"/>
  <c r="O53" i="1"/>
  <c r="N53" i="1"/>
  <c r="M53" i="1"/>
  <c r="J53" i="1"/>
  <c r="I53" i="1"/>
  <c r="G53" i="1"/>
  <c r="D53" i="1"/>
  <c r="AE53" i="1" s="1"/>
  <c r="EA52" i="1"/>
  <c r="DZ52" i="1"/>
  <c r="DY52" i="1"/>
  <c r="DX52" i="1"/>
  <c r="DW52" i="1"/>
  <c r="DV52" i="1"/>
  <c r="DU52" i="1"/>
  <c r="BG52" i="1"/>
  <c r="BH52" i="1" s="1"/>
  <c r="BF52" i="1"/>
  <c r="BE52" i="1"/>
  <c r="BD52" i="1"/>
  <c r="BC52" i="1"/>
  <c r="BB52" i="1"/>
  <c r="BA52" i="1"/>
  <c r="AZ52" i="1"/>
  <c r="AY52" i="1"/>
  <c r="AX52" i="1"/>
  <c r="AW52" i="1"/>
  <c r="AV52" i="1"/>
  <c r="AU52" i="1"/>
  <c r="AT52" i="1"/>
  <c r="AS52" i="1"/>
  <c r="AR52" i="1"/>
  <c r="AO52" i="1"/>
  <c r="AN52" i="1"/>
  <c r="AM52" i="1"/>
  <c r="AL52" i="1"/>
  <c r="AJ52" i="1"/>
  <c r="AI52" i="1"/>
  <c r="AH52" i="1"/>
  <c r="AB52" i="1"/>
  <c r="AC52" i="1" s="1"/>
  <c r="AA52" i="1"/>
  <c r="Z52" i="1"/>
  <c r="Y52" i="1"/>
  <c r="X52" i="1"/>
  <c r="W52" i="1"/>
  <c r="V52" i="1"/>
  <c r="U52" i="1"/>
  <c r="T52" i="1"/>
  <c r="S52" i="1"/>
  <c r="R52" i="1"/>
  <c r="Q52" i="1"/>
  <c r="P52" i="1"/>
  <c r="O52" i="1"/>
  <c r="N52" i="1"/>
  <c r="M52" i="1"/>
  <c r="J52" i="1"/>
  <c r="I52" i="1"/>
  <c r="G52" i="1"/>
  <c r="D52" i="1"/>
  <c r="AE52" i="1" s="1"/>
  <c r="EA51" i="1"/>
  <c r="DZ51" i="1"/>
  <c r="DY51" i="1"/>
  <c r="DX51" i="1"/>
  <c r="DW51" i="1"/>
  <c r="DV51" i="1"/>
  <c r="BM51" i="1"/>
  <c r="BQ51" i="1" s="1"/>
  <c r="BU51" i="1" s="1"/>
  <c r="BY51" i="1" s="1"/>
  <c r="CC51" i="1" s="1"/>
  <c r="CG51" i="1" s="1"/>
  <c r="CK51" i="1" s="1"/>
  <c r="CO51" i="1" s="1"/>
  <c r="CS51" i="1" s="1"/>
  <c r="CW51" i="1" s="1"/>
  <c r="DA51" i="1" s="1"/>
  <c r="DE51" i="1" s="1"/>
  <c r="DI51" i="1" s="1"/>
  <c r="DM51" i="1" s="1"/>
  <c r="DQ51" i="1" s="1"/>
  <c r="DU51" i="1" s="1"/>
  <c r="BG51" i="1"/>
  <c r="BH51" i="1" s="1"/>
  <c r="BF51" i="1"/>
  <c r="BE51" i="1"/>
  <c r="BD51" i="1"/>
  <c r="BC51" i="1"/>
  <c r="BB51" i="1"/>
  <c r="BA51" i="1"/>
  <c r="AZ51" i="1"/>
  <c r="AY51" i="1"/>
  <c r="AX51" i="1"/>
  <c r="AW51" i="1"/>
  <c r="AV51" i="1"/>
  <c r="AU51" i="1"/>
  <c r="AT51" i="1"/>
  <c r="AS51" i="1"/>
  <c r="AR51" i="1"/>
  <c r="AO51" i="1"/>
  <c r="AN51" i="1"/>
  <c r="AM51" i="1"/>
  <c r="AL51" i="1"/>
  <c r="AJ51" i="1"/>
  <c r="AI51" i="1"/>
  <c r="AH51" i="1"/>
  <c r="AB51" i="1"/>
  <c r="AC51" i="1" s="1"/>
  <c r="AA51" i="1"/>
  <c r="Z51" i="1"/>
  <c r="Y51" i="1"/>
  <c r="X51" i="1"/>
  <c r="W51" i="1"/>
  <c r="V51" i="1"/>
  <c r="U51" i="1"/>
  <c r="T51" i="1"/>
  <c r="S51" i="1"/>
  <c r="R51" i="1"/>
  <c r="Q51" i="1"/>
  <c r="P51" i="1"/>
  <c r="O51" i="1"/>
  <c r="N51" i="1"/>
  <c r="M51" i="1"/>
  <c r="J51" i="1"/>
  <c r="I51" i="1"/>
  <c r="G51" i="1"/>
  <c r="D51" i="1"/>
  <c r="AE51" i="1" s="1"/>
  <c r="EA50" i="1"/>
  <c r="DZ50" i="1"/>
  <c r="DY50" i="1"/>
  <c r="DX50" i="1"/>
  <c r="DW50" i="1"/>
  <c r="DV50" i="1"/>
  <c r="DU50" i="1"/>
  <c r="BG50" i="1"/>
  <c r="BH50" i="1" s="1"/>
  <c r="BF50" i="1"/>
  <c r="BE50" i="1"/>
  <c r="BD50" i="1"/>
  <c r="BC50" i="1"/>
  <c r="BB50" i="1"/>
  <c r="BA50" i="1"/>
  <c r="AZ50" i="1"/>
  <c r="AY50" i="1"/>
  <c r="AX50" i="1"/>
  <c r="AW50" i="1"/>
  <c r="AV50" i="1"/>
  <c r="AU50" i="1"/>
  <c r="AT50" i="1"/>
  <c r="AS50" i="1"/>
  <c r="AR50" i="1"/>
  <c r="AO50" i="1"/>
  <c r="AN50" i="1"/>
  <c r="AM50" i="1"/>
  <c r="AL50" i="1"/>
  <c r="AJ50" i="1"/>
  <c r="AI50" i="1"/>
  <c r="AH50" i="1"/>
  <c r="AB50" i="1"/>
  <c r="AC50" i="1" s="1"/>
  <c r="AA50" i="1"/>
  <c r="Z50" i="1"/>
  <c r="Y50" i="1"/>
  <c r="X50" i="1"/>
  <c r="W50" i="1"/>
  <c r="V50" i="1"/>
  <c r="U50" i="1"/>
  <c r="T50" i="1"/>
  <c r="S50" i="1"/>
  <c r="R50" i="1"/>
  <c r="Q50" i="1"/>
  <c r="P50" i="1"/>
  <c r="O50" i="1"/>
  <c r="N50" i="1"/>
  <c r="M50" i="1"/>
  <c r="J50" i="1"/>
  <c r="I50" i="1"/>
  <c r="G50" i="1"/>
  <c r="D50" i="1"/>
  <c r="AE50" i="1" s="1"/>
  <c r="EA49" i="1"/>
  <c r="DZ49" i="1"/>
  <c r="DY49" i="1"/>
  <c r="DW49" i="1"/>
  <c r="DV49" i="1"/>
  <c r="BM49" i="1"/>
  <c r="BQ49" i="1" s="1"/>
  <c r="BU49" i="1" s="1"/>
  <c r="BY49" i="1" s="1"/>
  <c r="CC49" i="1" s="1"/>
  <c r="CG49" i="1" s="1"/>
  <c r="CK49" i="1" s="1"/>
  <c r="CO49" i="1" s="1"/>
  <c r="CS49" i="1" s="1"/>
  <c r="CW49" i="1" s="1"/>
  <c r="DA49" i="1" s="1"/>
  <c r="DE49" i="1" s="1"/>
  <c r="DI49" i="1" s="1"/>
  <c r="DM49" i="1" s="1"/>
  <c r="DQ49" i="1" s="1"/>
  <c r="DU49" i="1" s="1"/>
  <c r="BG49" i="1"/>
  <c r="BH49" i="1" s="1"/>
  <c r="BF49" i="1"/>
  <c r="BE49" i="1"/>
  <c r="BD49" i="1"/>
  <c r="BC49" i="1"/>
  <c r="BB49" i="1"/>
  <c r="BA49" i="1"/>
  <c r="AZ49" i="1"/>
  <c r="AY49" i="1"/>
  <c r="AX49" i="1"/>
  <c r="AW49" i="1"/>
  <c r="AV49" i="1"/>
  <c r="AU49" i="1"/>
  <c r="AT49" i="1"/>
  <c r="AS49" i="1"/>
  <c r="AR49" i="1"/>
  <c r="AO49" i="1"/>
  <c r="AN49" i="1"/>
  <c r="AM49" i="1"/>
  <c r="AL49" i="1"/>
  <c r="AJ49" i="1"/>
  <c r="AI49" i="1"/>
  <c r="AH49" i="1"/>
  <c r="AB49" i="1"/>
  <c r="AC49" i="1" s="1"/>
  <c r="AA49" i="1"/>
  <c r="Z49" i="1"/>
  <c r="Y49" i="1"/>
  <c r="X49" i="1"/>
  <c r="W49" i="1"/>
  <c r="V49" i="1"/>
  <c r="U49" i="1"/>
  <c r="T49" i="1"/>
  <c r="S49" i="1"/>
  <c r="R49" i="1"/>
  <c r="Q49" i="1"/>
  <c r="P49" i="1"/>
  <c r="O49" i="1"/>
  <c r="N49" i="1"/>
  <c r="M49" i="1"/>
  <c r="J49" i="1"/>
  <c r="I49" i="1"/>
  <c r="G49" i="1"/>
  <c r="D49" i="1"/>
  <c r="AE49" i="1" s="1"/>
  <c r="EA48" i="1"/>
  <c r="DZ48" i="1"/>
  <c r="DY48" i="1"/>
  <c r="DX48" i="1"/>
  <c r="DW48" i="1"/>
  <c r="DV48" i="1"/>
  <c r="BM48" i="1"/>
  <c r="BQ48" i="1" s="1"/>
  <c r="BU48" i="1" s="1"/>
  <c r="BY48" i="1" s="1"/>
  <c r="CC48" i="1" s="1"/>
  <c r="CG48" i="1" s="1"/>
  <c r="CK48" i="1" s="1"/>
  <c r="CO48" i="1" s="1"/>
  <c r="CS48" i="1" s="1"/>
  <c r="CW48" i="1" s="1"/>
  <c r="DA48" i="1" s="1"/>
  <c r="DE48" i="1" s="1"/>
  <c r="DI48" i="1" s="1"/>
  <c r="DM48" i="1" s="1"/>
  <c r="DQ48" i="1" s="1"/>
  <c r="DU48" i="1" s="1"/>
  <c r="BG48" i="1"/>
  <c r="BH48" i="1" s="1"/>
  <c r="BF48" i="1"/>
  <c r="BE48" i="1"/>
  <c r="BD48" i="1"/>
  <c r="BC48" i="1"/>
  <c r="BB48" i="1"/>
  <c r="BA48" i="1"/>
  <c r="AZ48" i="1"/>
  <c r="AY48" i="1"/>
  <c r="AX48" i="1"/>
  <c r="AW48" i="1"/>
  <c r="AV48" i="1"/>
  <c r="AU48" i="1"/>
  <c r="AT48" i="1"/>
  <c r="AS48" i="1"/>
  <c r="AR48" i="1"/>
  <c r="AO48" i="1"/>
  <c r="AN48" i="1"/>
  <c r="AM48" i="1"/>
  <c r="AL48" i="1"/>
  <c r="AJ48" i="1"/>
  <c r="AI48" i="1"/>
  <c r="AH48" i="1"/>
  <c r="AB48" i="1"/>
  <c r="AC48" i="1" s="1"/>
  <c r="AA48" i="1"/>
  <c r="Z48" i="1"/>
  <c r="Y48" i="1"/>
  <c r="X48" i="1"/>
  <c r="W48" i="1"/>
  <c r="V48" i="1"/>
  <c r="U48" i="1"/>
  <c r="T48" i="1"/>
  <c r="S48" i="1"/>
  <c r="R48" i="1"/>
  <c r="Q48" i="1"/>
  <c r="P48" i="1"/>
  <c r="O48" i="1"/>
  <c r="N48" i="1"/>
  <c r="M48" i="1"/>
  <c r="J48" i="1"/>
  <c r="I48" i="1"/>
  <c r="G48" i="1"/>
  <c r="D48" i="1"/>
  <c r="AE48" i="1" s="1"/>
  <c r="EA47" i="1"/>
  <c r="DZ47" i="1"/>
  <c r="DY47" i="1"/>
  <c r="DX47" i="1"/>
  <c r="DW47" i="1"/>
  <c r="DV47" i="1"/>
  <c r="DU47" i="1"/>
  <c r="BG47" i="1"/>
  <c r="BH47" i="1" s="1"/>
  <c r="BF47" i="1"/>
  <c r="BE47" i="1"/>
  <c r="BD47" i="1"/>
  <c r="BC47" i="1"/>
  <c r="BB47" i="1"/>
  <c r="BA47" i="1"/>
  <c r="AZ47" i="1"/>
  <c r="AY47" i="1"/>
  <c r="AX47" i="1"/>
  <c r="AW47" i="1"/>
  <c r="AV47" i="1"/>
  <c r="AU47" i="1"/>
  <c r="AT47" i="1"/>
  <c r="AS47" i="1"/>
  <c r="AR47" i="1"/>
  <c r="AO47" i="1"/>
  <c r="AN47" i="1"/>
  <c r="AM47" i="1"/>
  <c r="AL47" i="1"/>
  <c r="AJ47" i="1"/>
  <c r="AI47" i="1"/>
  <c r="AH47" i="1"/>
  <c r="AB47" i="1"/>
  <c r="AC47" i="1" s="1"/>
  <c r="AA47" i="1"/>
  <c r="Z47" i="1"/>
  <c r="Y47" i="1"/>
  <c r="X47" i="1"/>
  <c r="W47" i="1"/>
  <c r="V47" i="1"/>
  <c r="U47" i="1"/>
  <c r="T47" i="1"/>
  <c r="S47" i="1"/>
  <c r="R47" i="1"/>
  <c r="Q47" i="1"/>
  <c r="P47" i="1"/>
  <c r="O47" i="1"/>
  <c r="N47" i="1"/>
  <c r="M47" i="1"/>
  <c r="J47" i="1"/>
  <c r="I47" i="1"/>
  <c r="G47" i="1"/>
  <c r="D47" i="1"/>
  <c r="AE47" i="1" s="1"/>
  <c r="EA46" i="1"/>
  <c r="DZ46" i="1"/>
  <c r="DY46" i="1"/>
  <c r="DW46" i="1"/>
  <c r="DV46" i="1"/>
  <c r="BM46" i="1"/>
  <c r="BQ46" i="1" s="1"/>
  <c r="DU46" i="1" s="1"/>
  <c r="BG46" i="1"/>
  <c r="BF46" i="1"/>
  <c r="BE46" i="1"/>
  <c r="BD46" i="1"/>
  <c r="BC46" i="1"/>
  <c r="BB46" i="1"/>
  <c r="BA46" i="1"/>
  <c r="AZ46" i="1"/>
  <c r="AY46" i="1"/>
  <c r="AX46" i="1"/>
  <c r="AW46" i="1"/>
  <c r="AV46" i="1"/>
  <c r="AU46" i="1"/>
  <c r="AT46" i="1"/>
  <c r="BH46" i="1" s="1"/>
  <c r="AS46" i="1"/>
  <c r="AR46" i="1"/>
  <c r="AO46" i="1"/>
  <c r="AN46" i="1"/>
  <c r="AM46" i="1"/>
  <c r="AL46" i="1"/>
  <c r="AJ46" i="1"/>
  <c r="AI46" i="1"/>
  <c r="AH46" i="1"/>
  <c r="AB46" i="1"/>
  <c r="AC46" i="1" s="1"/>
  <c r="AA46" i="1"/>
  <c r="Z46" i="1"/>
  <c r="Y46" i="1"/>
  <c r="X46" i="1"/>
  <c r="W46" i="1"/>
  <c r="V46" i="1"/>
  <c r="U46" i="1"/>
  <c r="T46" i="1"/>
  <c r="S46" i="1"/>
  <c r="R46" i="1"/>
  <c r="Q46" i="1"/>
  <c r="P46" i="1"/>
  <c r="O46" i="1"/>
  <c r="N46" i="1"/>
  <c r="M46" i="1"/>
  <c r="J46" i="1"/>
  <c r="I46" i="1"/>
  <c r="G46" i="1"/>
  <c r="D46" i="1"/>
  <c r="AE46" i="1" s="1"/>
  <c r="EA45" i="1"/>
  <c r="DZ45" i="1"/>
  <c r="DY45" i="1"/>
  <c r="DW45" i="1"/>
  <c r="DV45" i="1"/>
  <c r="BM45" i="1"/>
  <c r="BQ45" i="1" s="1"/>
  <c r="BU45" i="1" s="1"/>
  <c r="BY45" i="1" s="1"/>
  <c r="CC45" i="1" s="1"/>
  <c r="CG45" i="1" s="1"/>
  <c r="CK45" i="1" s="1"/>
  <c r="CO45" i="1" s="1"/>
  <c r="CS45" i="1" s="1"/>
  <c r="CW45" i="1" s="1"/>
  <c r="DA45" i="1" s="1"/>
  <c r="DE45" i="1" s="1"/>
  <c r="DI45" i="1" s="1"/>
  <c r="DM45" i="1" s="1"/>
  <c r="DQ45" i="1" s="1"/>
  <c r="DU45" i="1" s="1"/>
  <c r="BG45" i="1"/>
  <c r="BH45" i="1" s="1"/>
  <c r="BF45" i="1"/>
  <c r="BE45" i="1"/>
  <c r="BD45" i="1"/>
  <c r="BC45" i="1"/>
  <c r="BB45" i="1"/>
  <c r="BA45" i="1"/>
  <c r="AZ45" i="1"/>
  <c r="AY45" i="1"/>
  <c r="AX45" i="1"/>
  <c r="AW45" i="1"/>
  <c r="AV45" i="1"/>
  <c r="AU45" i="1"/>
  <c r="AT45" i="1"/>
  <c r="AS45" i="1"/>
  <c r="AR45" i="1"/>
  <c r="AO45" i="1"/>
  <c r="AN45" i="1"/>
  <c r="AM45" i="1"/>
  <c r="AL45" i="1"/>
  <c r="AJ45" i="1"/>
  <c r="AI45" i="1"/>
  <c r="AH45" i="1"/>
  <c r="AB45" i="1"/>
  <c r="AC45" i="1" s="1"/>
  <c r="AA45" i="1"/>
  <c r="Z45" i="1"/>
  <c r="Y45" i="1"/>
  <c r="X45" i="1"/>
  <c r="W45" i="1"/>
  <c r="V45" i="1"/>
  <c r="U45" i="1"/>
  <c r="T45" i="1"/>
  <c r="S45" i="1"/>
  <c r="R45" i="1"/>
  <c r="Q45" i="1"/>
  <c r="P45" i="1"/>
  <c r="O45" i="1"/>
  <c r="N45" i="1"/>
  <c r="M45" i="1"/>
  <c r="J45" i="1"/>
  <c r="I45" i="1"/>
  <c r="G45" i="1"/>
  <c r="D45" i="1"/>
  <c r="AE45" i="1" s="1"/>
  <c r="EA44" i="1"/>
  <c r="DZ44" i="1"/>
  <c r="DY44" i="1"/>
  <c r="DX44" i="1"/>
  <c r="DW44" i="1"/>
  <c r="DV44" i="1"/>
  <c r="BM44" i="1"/>
  <c r="BQ44" i="1" s="1"/>
  <c r="BU44" i="1" s="1"/>
  <c r="BY44" i="1" s="1"/>
  <c r="CC44" i="1" s="1"/>
  <c r="CG44" i="1" s="1"/>
  <c r="CK44" i="1" s="1"/>
  <c r="CO44" i="1" s="1"/>
  <c r="CS44" i="1" s="1"/>
  <c r="CW44" i="1" s="1"/>
  <c r="DA44" i="1" s="1"/>
  <c r="DE44" i="1" s="1"/>
  <c r="DI44" i="1" s="1"/>
  <c r="DM44" i="1" s="1"/>
  <c r="DQ44" i="1" s="1"/>
  <c r="DU44" i="1" s="1"/>
  <c r="BG44" i="1"/>
  <c r="BH44" i="1" s="1"/>
  <c r="BF44" i="1"/>
  <c r="BE44" i="1"/>
  <c r="BD44" i="1"/>
  <c r="BC44" i="1"/>
  <c r="BB44" i="1"/>
  <c r="BA44" i="1"/>
  <c r="AZ44" i="1"/>
  <c r="AY44" i="1"/>
  <c r="AX44" i="1"/>
  <c r="AW44" i="1"/>
  <c r="AV44" i="1"/>
  <c r="AU44" i="1"/>
  <c r="AT44" i="1"/>
  <c r="AS44" i="1"/>
  <c r="AR44" i="1"/>
  <c r="AO44" i="1"/>
  <c r="AN44" i="1"/>
  <c r="AM44" i="1"/>
  <c r="AL44" i="1"/>
  <c r="AJ44" i="1"/>
  <c r="AI44" i="1"/>
  <c r="AH44" i="1"/>
  <c r="AB44" i="1"/>
  <c r="AC44" i="1" s="1"/>
  <c r="AA44" i="1"/>
  <c r="Z44" i="1"/>
  <c r="Y44" i="1"/>
  <c r="X44" i="1"/>
  <c r="W44" i="1"/>
  <c r="V44" i="1"/>
  <c r="U44" i="1"/>
  <c r="T44" i="1"/>
  <c r="S44" i="1"/>
  <c r="R44" i="1"/>
  <c r="Q44" i="1"/>
  <c r="P44" i="1"/>
  <c r="O44" i="1"/>
  <c r="N44" i="1"/>
  <c r="M44" i="1"/>
  <c r="J44" i="1"/>
  <c r="I44" i="1"/>
  <c r="G44" i="1"/>
  <c r="D44" i="1"/>
  <c r="AE44" i="1" s="1"/>
  <c r="EA43" i="1"/>
  <c r="DZ43" i="1"/>
  <c r="DY43" i="1"/>
  <c r="DX43" i="1"/>
  <c r="DW43" i="1"/>
  <c r="DV43" i="1"/>
  <c r="BM43" i="1"/>
  <c r="BQ43" i="1" s="1"/>
  <c r="BU43" i="1" s="1"/>
  <c r="BY43" i="1" s="1"/>
  <c r="CC43" i="1" s="1"/>
  <c r="CG43" i="1" s="1"/>
  <c r="CK43" i="1" s="1"/>
  <c r="CO43" i="1" s="1"/>
  <c r="CS43" i="1" s="1"/>
  <c r="CW43" i="1" s="1"/>
  <c r="DA43" i="1" s="1"/>
  <c r="DE43" i="1" s="1"/>
  <c r="DI43" i="1" s="1"/>
  <c r="DM43" i="1" s="1"/>
  <c r="DQ43" i="1" s="1"/>
  <c r="DU43" i="1" s="1"/>
  <c r="BG43" i="1"/>
  <c r="BH43" i="1" s="1"/>
  <c r="BF43" i="1"/>
  <c r="BE43" i="1"/>
  <c r="BD43" i="1"/>
  <c r="BC43" i="1"/>
  <c r="BB43" i="1"/>
  <c r="BA43" i="1"/>
  <c r="AZ43" i="1"/>
  <c r="AY43" i="1"/>
  <c r="AX43" i="1"/>
  <c r="AW43" i="1"/>
  <c r="AV43" i="1"/>
  <c r="AU43" i="1"/>
  <c r="AT43" i="1"/>
  <c r="AS43" i="1"/>
  <c r="AR43" i="1"/>
  <c r="AO43" i="1"/>
  <c r="AN43" i="1"/>
  <c r="AM43" i="1"/>
  <c r="AL43" i="1"/>
  <c r="AJ43" i="1"/>
  <c r="AI43" i="1"/>
  <c r="AH43" i="1"/>
  <c r="AE43" i="1"/>
  <c r="AB43" i="1"/>
  <c r="AC43" i="1" s="1"/>
  <c r="AA43" i="1"/>
  <c r="Z43" i="1"/>
  <c r="Y43" i="1"/>
  <c r="X43" i="1"/>
  <c r="W43" i="1"/>
  <c r="V43" i="1"/>
  <c r="U43" i="1"/>
  <c r="T43" i="1"/>
  <c r="S43" i="1"/>
  <c r="R43" i="1"/>
  <c r="Q43" i="1"/>
  <c r="P43" i="1"/>
  <c r="O43" i="1"/>
  <c r="N43" i="1"/>
  <c r="M43" i="1"/>
  <c r="J43" i="1"/>
  <c r="I43" i="1"/>
  <c r="G43" i="1"/>
  <c r="D43" i="1"/>
  <c r="EA42" i="1"/>
  <c r="DZ42" i="1"/>
  <c r="DY42" i="1"/>
  <c r="DX42" i="1"/>
  <c r="DW42" i="1"/>
  <c r="DV42" i="1"/>
  <c r="BM42" i="1"/>
  <c r="BQ42" i="1" s="1"/>
  <c r="BU42" i="1" s="1"/>
  <c r="BY42" i="1" s="1"/>
  <c r="CC42" i="1" s="1"/>
  <c r="CG42" i="1" s="1"/>
  <c r="CK42" i="1" s="1"/>
  <c r="CO42" i="1" s="1"/>
  <c r="CS42" i="1" s="1"/>
  <c r="CW42" i="1" s="1"/>
  <c r="DA42" i="1" s="1"/>
  <c r="DE42" i="1" s="1"/>
  <c r="DI42" i="1" s="1"/>
  <c r="DM42" i="1" s="1"/>
  <c r="DQ42" i="1" s="1"/>
  <c r="DU42" i="1" s="1"/>
  <c r="BG42" i="1"/>
  <c r="BH42" i="1" s="1"/>
  <c r="BF42" i="1"/>
  <c r="BE42" i="1"/>
  <c r="BD42" i="1"/>
  <c r="BC42" i="1"/>
  <c r="BB42" i="1"/>
  <c r="BA42" i="1"/>
  <c r="AZ42" i="1"/>
  <c r="AY42" i="1"/>
  <c r="AX42" i="1"/>
  <c r="AW42" i="1"/>
  <c r="AV42" i="1"/>
  <c r="AU42" i="1"/>
  <c r="AT42" i="1"/>
  <c r="AS42" i="1"/>
  <c r="AR42" i="1"/>
  <c r="AO42" i="1"/>
  <c r="AN42" i="1"/>
  <c r="AM42" i="1"/>
  <c r="AL42" i="1"/>
  <c r="AJ42" i="1"/>
  <c r="AI42" i="1"/>
  <c r="AH42" i="1"/>
  <c r="AB42" i="1"/>
  <c r="AC42" i="1" s="1"/>
  <c r="AA42" i="1"/>
  <c r="Z42" i="1"/>
  <c r="Y42" i="1"/>
  <c r="X42" i="1"/>
  <c r="W42" i="1"/>
  <c r="V42" i="1"/>
  <c r="U42" i="1"/>
  <c r="T42" i="1"/>
  <c r="S42" i="1"/>
  <c r="R42" i="1"/>
  <c r="Q42" i="1"/>
  <c r="P42" i="1"/>
  <c r="O42" i="1"/>
  <c r="N42" i="1"/>
  <c r="M42" i="1"/>
  <c r="J42" i="1"/>
  <c r="I42" i="1"/>
  <c r="G42" i="1"/>
  <c r="D42" i="1"/>
  <c r="AE42" i="1" s="1"/>
  <c r="EA41" i="1"/>
  <c r="DZ41" i="1"/>
  <c r="DY41" i="1"/>
  <c r="DX41" i="1"/>
  <c r="DW41" i="1"/>
  <c r="DV41" i="1"/>
  <c r="BM41" i="1"/>
  <c r="BQ41" i="1" s="1"/>
  <c r="BU41" i="1" s="1"/>
  <c r="BY41" i="1" s="1"/>
  <c r="CC41" i="1" s="1"/>
  <c r="CG41" i="1" s="1"/>
  <c r="CK41" i="1" s="1"/>
  <c r="CO41" i="1" s="1"/>
  <c r="CS41" i="1" s="1"/>
  <c r="CW41" i="1" s="1"/>
  <c r="DA41" i="1" s="1"/>
  <c r="DE41" i="1" s="1"/>
  <c r="DI41" i="1" s="1"/>
  <c r="DM41" i="1" s="1"/>
  <c r="DQ41" i="1" s="1"/>
  <c r="DU41" i="1" s="1"/>
  <c r="BG41" i="1"/>
  <c r="BH41" i="1" s="1"/>
  <c r="BF41" i="1"/>
  <c r="BE41" i="1"/>
  <c r="BD41" i="1"/>
  <c r="BC41" i="1"/>
  <c r="BB41" i="1"/>
  <c r="BA41" i="1"/>
  <c r="AZ41" i="1"/>
  <c r="AY41" i="1"/>
  <c r="AX41" i="1"/>
  <c r="AW41" i="1"/>
  <c r="AV41" i="1"/>
  <c r="AU41" i="1"/>
  <c r="AT41" i="1"/>
  <c r="AS41" i="1"/>
  <c r="AR41" i="1"/>
  <c r="AO41" i="1"/>
  <c r="AN41" i="1"/>
  <c r="AM41" i="1"/>
  <c r="AL41" i="1"/>
  <c r="AJ41" i="1"/>
  <c r="AI41" i="1"/>
  <c r="AH41" i="1"/>
  <c r="AB41" i="1"/>
  <c r="AC41" i="1" s="1"/>
  <c r="AA41" i="1"/>
  <c r="Z41" i="1"/>
  <c r="Y41" i="1"/>
  <c r="X41" i="1"/>
  <c r="W41" i="1"/>
  <c r="V41" i="1"/>
  <c r="U41" i="1"/>
  <c r="T41" i="1"/>
  <c r="S41" i="1"/>
  <c r="R41" i="1"/>
  <c r="Q41" i="1"/>
  <c r="P41" i="1"/>
  <c r="O41" i="1"/>
  <c r="N41" i="1"/>
  <c r="M41" i="1"/>
  <c r="J41" i="1"/>
  <c r="I41" i="1"/>
  <c r="G41" i="1"/>
  <c r="D41" i="1"/>
  <c r="AE41" i="1" s="1"/>
  <c r="EA40" i="1"/>
  <c r="DZ40" i="1"/>
  <c r="DY40" i="1"/>
  <c r="DX40" i="1"/>
  <c r="DW40" i="1"/>
  <c r="DV40" i="1"/>
  <c r="BM40" i="1"/>
  <c r="BQ40" i="1" s="1"/>
  <c r="BU40" i="1" s="1"/>
  <c r="BY40" i="1" s="1"/>
  <c r="CC40" i="1" s="1"/>
  <c r="CG40" i="1" s="1"/>
  <c r="CK40" i="1" s="1"/>
  <c r="CO40" i="1" s="1"/>
  <c r="CS40" i="1" s="1"/>
  <c r="CW40" i="1" s="1"/>
  <c r="DA40" i="1" s="1"/>
  <c r="DE40" i="1" s="1"/>
  <c r="DI40" i="1" s="1"/>
  <c r="DM40" i="1" s="1"/>
  <c r="DQ40" i="1" s="1"/>
  <c r="DU40" i="1" s="1"/>
  <c r="BG40" i="1"/>
  <c r="BH40" i="1" s="1"/>
  <c r="BF40" i="1"/>
  <c r="BE40" i="1"/>
  <c r="BD40" i="1"/>
  <c r="BC40" i="1"/>
  <c r="BB40" i="1"/>
  <c r="BA40" i="1"/>
  <c r="AZ40" i="1"/>
  <c r="AY40" i="1"/>
  <c r="AX40" i="1"/>
  <c r="AW40" i="1"/>
  <c r="AV40" i="1"/>
  <c r="AU40" i="1"/>
  <c r="AT40" i="1"/>
  <c r="AS40" i="1"/>
  <c r="AR40" i="1"/>
  <c r="AO40" i="1"/>
  <c r="AN40" i="1"/>
  <c r="AM40" i="1"/>
  <c r="AL40" i="1"/>
  <c r="AJ40" i="1"/>
  <c r="AI40" i="1"/>
  <c r="AH40" i="1"/>
  <c r="AB40" i="1"/>
  <c r="AC40" i="1" s="1"/>
  <c r="AA40" i="1"/>
  <c r="Z40" i="1"/>
  <c r="Y40" i="1"/>
  <c r="X40" i="1"/>
  <c r="W40" i="1"/>
  <c r="V40" i="1"/>
  <c r="U40" i="1"/>
  <c r="T40" i="1"/>
  <c r="S40" i="1"/>
  <c r="R40" i="1"/>
  <c r="Q40" i="1"/>
  <c r="P40" i="1"/>
  <c r="O40" i="1"/>
  <c r="N40" i="1"/>
  <c r="M40" i="1"/>
  <c r="J40" i="1"/>
  <c r="I40" i="1"/>
  <c r="G40" i="1"/>
  <c r="D40" i="1"/>
  <c r="AE40" i="1" s="1"/>
  <c r="EA39" i="1"/>
  <c r="DZ39" i="1"/>
  <c r="DY39" i="1"/>
  <c r="DX39" i="1"/>
  <c r="DW39" i="1"/>
  <c r="DV39" i="1"/>
  <c r="BM39" i="1"/>
  <c r="BQ39" i="1" s="1"/>
  <c r="BU39" i="1" s="1"/>
  <c r="BY39" i="1" s="1"/>
  <c r="CC39" i="1" s="1"/>
  <c r="CG39" i="1" s="1"/>
  <c r="CK39" i="1" s="1"/>
  <c r="CO39" i="1" s="1"/>
  <c r="CS39" i="1" s="1"/>
  <c r="CW39" i="1" s="1"/>
  <c r="DA39" i="1" s="1"/>
  <c r="DE39" i="1" s="1"/>
  <c r="DI39" i="1" s="1"/>
  <c r="DM39" i="1" s="1"/>
  <c r="DQ39" i="1" s="1"/>
  <c r="DU39" i="1" s="1"/>
  <c r="BG39" i="1"/>
  <c r="BH39" i="1" s="1"/>
  <c r="BF39" i="1"/>
  <c r="BE39" i="1"/>
  <c r="BD39" i="1"/>
  <c r="BC39" i="1"/>
  <c r="BB39" i="1"/>
  <c r="BA39" i="1"/>
  <c r="AZ39" i="1"/>
  <c r="AY39" i="1"/>
  <c r="AX39" i="1"/>
  <c r="AW39" i="1"/>
  <c r="AV39" i="1"/>
  <c r="AU39" i="1"/>
  <c r="AT39" i="1"/>
  <c r="AS39" i="1"/>
  <c r="AR39" i="1"/>
  <c r="AO39" i="1"/>
  <c r="AN39" i="1"/>
  <c r="AM39" i="1"/>
  <c r="AL39" i="1"/>
  <c r="AJ39" i="1"/>
  <c r="AI39" i="1"/>
  <c r="AH39" i="1"/>
  <c r="AB39" i="1"/>
  <c r="AC39" i="1" s="1"/>
  <c r="AA39" i="1"/>
  <c r="Z39" i="1"/>
  <c r="Y39" i="1"/>
  <c r="X39" i="1"/>
  <c r="W39" i="1"/>
  <c r="V39" i="1"/>
  <c r="U39" i="1"/>
  <c r="T39" i="1"/>
  <c r="S39" i="1"/>
  <c r="R39" i="1"/>
  <c r="Q39" i="1"/>
  <c r="P39" i="1"/>
  <c r="O39" i="1"/>
  <c r="N39" i="1"/>
  <c r="M39" i="1"/>
  <c r="J39" i="1"/>
  <c r="I39" i="1"/>
  <c r="G39" i="1"/>
  <c r="D39" i="1"/>
  <c r="AE39" i="1" s="1"/>
  <c r="EA38" i="1"/>
  <c r="DZ38" i="1"/>
  <c r="DY38" i="1"/>
  <c r="DX38" i="1"/>
  <c r="DW38" i="1"/>
  <c r="DV38" i="1"/>
  <c r="DU38" i="1"/>
  <c r="BG38" i="1"/>
  <c r="BH38" i="1" s="1"/>
  <c r="BF38" i="1"/>
  <c r="BE38" i="1"/>
  <c r="BD38" i="1"/>
  <c r="BC38" i="1"/>
  <c r="BB38" i="1"/>
  <c r="BA38" i="1"/>
  <c r="AZ38" i="1"/>
  <c r="AY38" i="1"/>
  <c r="AX38" i="1"/>
  <c r="AW38" i="1"/>
  <c r="AV38" i="1"/>
  <c r="AU38" i="1"/>
  <c r="AT38" i="1"/>
  <c r="AS38" i="1"/>
  <c r="AR38" i="1"/>
  <c r="AO38" i="1"/>
  <c r="AN38" i="1"/>
  <c r="AM38" i="1"/>
  <c r="AL38" i="1"/>
  <c r="AJ38" i="1"/>
  <c r="AI38" i="1"/>
  <c r="AH38" i="1"/>
  <c r="AB38" i="1"/>
  <c r="AC38" i="1" s="1"/>
  <c r="AA38" i="1"/>
  <c r="Z38" i="1"/>
  <c r="Y38" i="1"/>
  <c r="X38" i="1"/>
  <c r="W38" i="1"/>
  <c r="V38" i="1"/>
  <c r="U38" i="1"/>
  <c r="T38" i="1"/>
  <c r="S38" i="1"/>
  <c r="R38" i="1"/>
  <c r="Q38" i="1"/>
  <c r="P38" i="1"/>
  <c r="O38" i="1"/>
  <c r="N38" i="1"/>
  <c r="M38" i="1"/>
  <c r="J38" i="1"/>
  <c r="I38" i="1"/>
  <c r="G38" i="1"/>
  <c r="D38" i="1"/>
  <c r="AE38" i="1" s="1"/>
  <c r="EA37" i="1"/>
  <c r="DZ37" i="1"/>
  <c r="DY37" i="1"/>
  <c r="DX37" i="1"/>
  <c r="DW37" i="1"/>
  <c r="DV37" i="1"/>
  <c r="DU37" i="1"/>
  <c r="BG37" i="1"/>
  <c r="BH37" i="1" s="1"/>
  <c r="BF37" i="1"/>
  <c r="BE37" i="1"/>
  <c r="BD37" i="1"/>
  <c r="BC37" i="1"/>
  <c r="BB37" i="1"/>
  <c r="BA37" i="1"/>
  <c r="AZ37" i="1"/>
  <c r="AY37" i="1"/>
  <c r="AX37" i="1"/>
  <c r="AW37" i="1"/>
  <c r="AV37" i="1"/>
  <c r="AU37" i="1"/>
  <c r="AT37" i="1"/>
  <c r="AS37" i="1"/>
  <c r="AR37" i="1"/>
  <c r="AO37" i="1"/>
  <c r="AN37" i="1"/>
  <c r="AM37" i="1"/>
  <c r="AL37" i="1"/>
  <c r="AJ37" i="1"/>
  <c r="AI37" i="1"/>
  <c r="AH37" i="1"/>
  <c r="AB37" i="1"/>
  <c r="AC37" i="1" s="1"/>
  <c r="AA37" i="1"/>
  <c r="Z37" i="1"/>
  <c r="Y37" i="1"/>
  <c r="X37" i="1"/>
  <c r="W37" i="1"/>
  <c r="V37" i="1"/>
  <c r="U37" i="1"/>
  <c r="T37" i="1"/>
  <c r="S37" i="1"/>
  <c r="R37" i="1"/>
  <c r="Q37" i="1"/>
  <c r="P37" i="1"/>
  <c r="O37" i="1"/>
  <c r="N37" i="1"/>
  <c r="M37" i="1"/>
  <c r="J37" i="1"/>
  <c r="I37" i="1"/>
  <c r="G37" i="1"/>
  <c r="D37" i="1"/>
  <c r="AE37" i="1" s="1"/>
  <c r="EA35" i="1"/>
  <c r="DZ35" i="1"/>
  <c r="DY35" i="1"/>
  <c r="DX35" i="1"/>
  <c r="C56" i="36" s="1"/>
  <c r="DX46" i="1" s="1"/>
  <c r="DW35" i="1"/>
  <c r="DV35" i="1"/>
  <c r="BM35" i="1"/>
  <c r="BQ35" i="1" s="1"/>
  <c r="BU35" i="1" s="1"/>
  <c r="BY35" i="1" s="1"/>
  <c r="CC35" i="1" s="1"/>
  <c r="CG35" i="1" s="1"/>
  <c r="CK35" i="1" s="1"/>
  <c r="CO35" i="1" s="1"/>
  <c r="CS35" i="1" s="1"/>
  <c r="CW35" i="1" s="1"/>
  <c r="DA35" i="1" s="1"/>
  <c r="DE35" i="1" s="1"/>
  <c r="DI35" i="1" s="1"/>
  <c r="DM35" i="1" s="1"/>
  <c r="DQ35" i="1" s="1"/>
  <c r="DU35" i="1" s="1"/>
  <c r="BG35" i="1"/>
  <c r="BH35" i="1" s="1"/>
  <c r="BF35" i="1"/>
  <c r="BE35" i="1"/>
  <c r="BD35" i="1"/>
  <c r="BC35" i="1"/>
  <c r="BB35" i="1"/>
  <c r="BA35" i="1"/>
  <c r="AZ35" i="1"/>
  <c r="AY35" i="1"/>
  <c r="AX35" i="1"/>
  <c r="AW35" i="1"/>
  <c r="AV35" i="1"/>
  <c r="AU35" i="1"/>
  <c r="AT35" i="1"/>
  <c r="AS35" i="1"/>
  <c r="AR35" i="1"/>
  <c r="AO35" i="1"/>
  <c r="AN35" i="1"/>
  <c r="AM35" i="1"/>
  <c r="AL35" i="1"/>
  <c r="AJ35" i="1"/>
  <c r="AI35" i="1"/>
  <c r="AH35" i="1"/>
  <c r="D35" i="1"/>
  <c r="AE35" i="1" s="1"/>
  <c r="EA34" i="1"/>
  <c r="DZ34" i="1"/>
  <c r="DY34" i="1"/>
  <c r="DW34" i="1"/>
  <c r="DV34" i="1"/>
  <c r="BM34" i="1"/>
  <c r="BQ34" i="1" s="1"/>
  <c r="BU34" i="1" s="1"/>
  <c r="BY34" i="1" s="1"/>
  <c r="CC34" i="1" s="1"/>
  <c r="CG34" i="1" s="1"/>
  <c r="CK34" i="1" s="1"/>
  <c r="CO34" i="1" s="1"/>
  <c r="CS34" i="1" s="1"/>
  <c r="CW34" i="1" s="1"/>
  <c r="DA34" i="1" s="1"/>
  <c r="DE34" i="1" s="1"/>
  <c r="DI34" i="1" s="1"/>
  <c r="DM34" i="1" s="1"/>
  <c r="DQ34" i="1" s="1"/>
  <c r="DU34" i="1" s="1"/>
  <c r="BG34" i="1"/>
  <c r="BE34" i="1"/>
  <c r="BD34" i="1"/>
  <c r="BC34" i="1"/>
  <c r="BB34" i="1"/>
  <c r="BA34" i="1"/>
  <c r="AZ34" i="1"/>
  <c r="AY34" i="1"/>
  <c r="AX34" i="1"/>
  <c r="AW34" i="1"/>
  <c r="BH34" i="1" s="1"/>
  <c r="AV34" i="1"/>
  <c r="AU34" i="1"/>
  <c r="AT34" i="1"/>
  <c r="AS34" i="1"/>
  <c r="AR34" i="1"/>
  <c r="AO34" i="1"/>
  <c r="AN34" i="1"/>
  <c r="AM34" i="1"/>
  <c r="AL34" i="1"/>
  <c r="AJ34" i="1"/>
  <c r="AI34" i="1"/>
  <c r="AH34" i="1"/>
  <c r="T34" i="1"/>
  <c r="S34" i="1"/>
  <c r="R34" i="1"/>
  <c r="Q34" i="1"/>
  <c r="P34" i="1"/>
  <c r="O34" i="1"/>
  <c r="N34" i="1"/>
  <c r="M34" i="1"/>
  <c r="I34" i="1"/>
  <c r="G34" i="1"/>
  <c r="D34" i="1"/>
  <c r="AE34" i="1" s="1"/>
  <c r="EA33" i="1"/>
  <c r="DZ33" i="1"/>
  <c r="DY33" i="1"/>
  <c r="DX33" i="1"/>
  <c r="DW33" i="1"/>
  <c r="DV33" i="1"/>
  <c r="DU33" i="1"/>
  <c r="BG33" i="1"/>
  <c r="BF33" i="1"/>
  <c r="BE33" i="1"/>
  <c r="BD33" i="1"/>
  <c r="BC33" i="1"/>
  <c r="BB33" i="1"/>
  <c r="BA33" i="1"/>
  <c r="AZ33" i="1"/>
  <c r="AY33" i="1"/>
  <c r="AX33" i="1"/>
  <c r="AW33" i="1"/>
  <c r="AV33" i="1"/>
  <c r="AU33" i="1"/>
  <c r="AT33" i="1"/>
  <c r="AS33" i="1"/>
  <c r="AR33" i="1"/>
  <c r="AO33" i="1"/>
  <c r="AN33" i="1"/>
  <c r="AM33" i="1"/>
  <c r="AL33" i="1"/>
  <c r="AJ33" i="1"/>
  <c r="AI33" i="1"/>
  <c r="AH33" i="1"/>
  <c r="T33" i="1"/>
  <c r="S33" i="1"/>
  <c r="R33" i="1"/>
  <c r="Q33" i="1"/>
  <c r="P33" i="1"/>
  <c r="O33" i="1"/>
  <c r="N33" i="1"/>
  <c r="M33" i="1"/>
  <c r="J33" i="1"/>
  <c r="I33" i="1"/>
  <c r="G33" i="1"/>
  <c r="D33" i="1"/>
  <c r="AE33" i="1" s="1"/>
  <c r="EA32" i="1"/>
  <c r="DZ32" i="1"/>
  <c r="DY32" i="1"/>
  <c r="DX32" i="1"/>
  <c r="DW32" i="1"/>
  <c r="DV32" i="1"/>
  <c r="BM32" i="1"/>
  <c r="BQ32" i="1" s="1"/>
  <c r="BU32" i="1" s="1"/>
  <c r="BY32" i="1" s="1"/>
  <c r="CC32" i="1" s="1"/>
  <c r="CG32" i="1" s="1"/>
  <c r="CK32" i="1" s="1"/>
  <c r="CO32" i="1" s="1"/>
  <c r="CS32" i="1" s="1"/>
  <c r="CW32" i="1" s="1"/>
  <c r="DA32" i="1" s="1"/>
  <c r="DE32" i="1" s="1"/>
  <c r="DI32" i="1" s="1"/>
  <c r="DM32" i="1" s="1"/>
  <c r="DQ32" i="1" s="1"/>
  <c r="DU32" i="1" s="1"/>
  <c r="BG32" i="1"/>
  <c r="BF32" i="1"/>
  <c r="BE32" i="1"/>
  <c r="BD32" i="1"/>
  <c r="BC32" i="1"/>
  <c r="BB32" i="1"/>
  <c r="BA32" i="1"/>
  <c r="AZ32" i="1"/>
  <c r="AY32" i="1"/>
  <c r="AX32" i="1"/>
  <c r="AW32" i="1"/>
  <c r="AV32" i="1"/>
  <c r="AU32" i="1"/>
  <c r="AT32" i="1"/>
  <c r="AS32" i="1"/>
  <c r="AR32" i="1"/>
  <c r="AO32" i="1"/>
  <c r="AN32" i="1"/>
  <c r="AM32" i="1"/>
  <c r="AL32" i="1"/>
  <c r="AJ32" i="1"/>
  <c r="AI32" i="1"/>
  <c r="AH32" i="1"/>
  <c r="T32" i="1"/>
  <c r="S32" i="1"/>
  <c r="R32" i="1"/>
  <c r="Q32" i="1"/>
  <c r="P32" i="1"/>
  <c r="O32" i="1"/>
  <c r="N32" i="1"/>
  <c r="M32" i="1"/>
  <c r="J32" i="1"/>
  <c r="I32" i="1"/>
  <c r="G32" i="1"/>
  <c r="D32" i="1"/>
  <c r="AE32" i="1" s="1"/>
  <c r="EA31" i="1"/>
  <c r="DZ31" i="1"/>
  <c r="DY31" i="1"/>
  <c r="DX31" i="1"/>
  <c r="DW31" i="1"/>
  <c r="DV31" i="1"/>
  <c r="BM31" i="1"/>
  <c r="BQ31" i="1" s="1"/>
  <c r="BU31" i="1" s="1"/>
  <c r="BY31" i="1" s="1"/>
  <c r="CC31" i="1" s="1"/>
  <c r="CG31" i="1" s="1"/>
  <c r="CK31" i="1" s="1"/>
  <c r="CO31" i="1" s="1"/>
  <c r="CS31" i="1" s="1"/>
  <c r="CW31" i="1" s="1"/>
  <c r="DA31" i="1" s="1"/>
  <c r="DE31" i="1" s="1"/>
  <c r="DI31" i="1" s="1"/>
  <c r="DM31" i="1" s="1"/>
  <c r="DQ31" i="1" s="1"/>
  <c r="DU31" i="1" s="1"/>
  <c r="BG31" i="1"/>
  <c r="BF31" i="1"/>
  <c r="BE31" i="1"/>
  <c r="BD31" i="1"/>
  <c r="BC31" i="1"/>
  <c r="BB31" i="1"/>
  <c r="BA31" i="1"/>
  <c r="AZ31" i="1"/>
  <c r="AY31" i="1"/>
  <c r="AX31" i="1"/>
  <c r="AW31" i="1"/>
  <c r="AV31" i="1"/>
  <c r="AU31" i="1"/>
  <c r="AT31" i="1"/>
  <c r="AS31" i="1"/>
  <c r="AR31" i="1"/>
  <c r="AO31" i="1"/>
  <c r="AN31" i="1"/>
  <c r="AM31" i="1"/>
  <c r="AL31" i="1"/>
  <c r="AJ31" i="1"/>
  <c r="AI31" i="1"/>
  <c r="AH31" i="1"/>
  <c r="T31" i="1"/>
  <c r="S31" i="1"/>
  <c r="R31" i="1"/>
  <c r="Q31" i="1"/>
  <c r="P31" i="1"/>
  <c r="O31" i="1"/>
  <c r="N31" i="1"/>
  <c r="M31" i="1"/>
  <c r="J31" i="1"/>
  <c r="I31" i="1"/>
  <c r="G31" i="1"/>
  <c r="D31" i="1"/>
  <c r="AE31" i="1" s="1"/>
  <c r="EA29" i="1"/>
  <c r="DZ29" i="1"/>
  <c r="DY29" i="1"/>
  <c r="DX29" i="1"/>
  <c r="DW29" i="1"/>
  <c r="DV29" i="1"/>
  <c r="BM29" i="1"/>
  <c r="BQ29" i="1" s="1"/>
  <c r="BU29" i="1" s="1"/>
  <c r="BY29" i="1" s="1"/>
  <c r="CC29" i="1" s="1"/>
  <c r="DU29" i="1" s="1"/>
  <c r="BG29" i="1"/>
  <c r="BH29" i="1" s="1"/>
  <c r="BF29" i="1"/>
  <c r="BE29" i="1"/>
  <c r="BD29" i="1"/>
  <c r="BC29" i="1"/>
  <c r="BB29" i="1"/>
  <c r="BA29" i="1"/>
  <c r="AZ29" i="1"/>
  <c r="AY29" i="1"/>
  <c r="AX29" i="1"/>
  <c r="AW29" i="1"/>
  <c r="AV29" i="1"/>
  <c r="AU29" i="1"/>
  <c r="AT29" i="1"/>
  <c r="AS29" i="1"/>
  <c r="AR29" i="1"/>
  <c r="AO29" i="1"/>
  <c r="AM29" i="1"/>
  <c r="AL29" i="1"/>
  <c r="AJ29" i="1"/>
  <c r="AI29" i="1"/>
  <c r="AH29" i="1"/>
  <c r="AB29" i="1"/>
  <c r="AC29" i="1" s="1"/>
  <c r="AA29" i="1"/>
  <c r="Z29" i="1"/>
  <c r="Y29" i="1"/>
  <c r="X29" i="1"/>
  <c r="W29" i="1"/>
  <c r="V29" i="1"/>
  <c r="U29" i="1"/>
  <c r="T29" i="1"/>
  <c r="S29" i="1"/>
  <c r="R29" i="1"/>
  <c r="Q29" i="1"/>
  <c r="P29" i="1"/>
  <c r="O29" i="1"/>
  <c r="N29" i="1"/>
  <c r="M29" i="1"/>
  <c r="J29" i="1"/>
  <c r="I29" i="1"/>
  <c r="G29" i="1"/>
  <c r="D29" i="1"/>
  <c r="EA28" i="1"/>
  <c r="DZ28" i="1"/>
  <c r="DY28" i="1"/>
  <c r="DX28" i="1"/>
  <c r="DW28" i="1"/>
  <c r="DV28" i="1"/>
  <c r="BM28" i="1"/>
  <c r="BQ28" i="1" s="1"/>
  <c r="BU28" i="1" s="1"/>
  <c r="BY28" i="1" s="1"/>
  <c r="CC28" i="1" s="1"/>
  <c r="CG28" i="1" s="1"/>
  <c r="CK28" i="1" s="1"/>
  <c r="CO28" i="1" s="1"/>
  <c r="CS28" i="1" s="1"/>
  <c r="CW28" i="1" s="1"/>
  <c r="DA28" i="1" s="1"/>
  <c r="DE28" i="1" s="1"/>
  <c r="DI28" i="1" s="1"/>
  <c r="DM28" i="1" s="1"/>
  <c r="DQ28" i="1" s="1"/>
  <c r="DU28" i="1" s="1"/>
  <c r="AR28" i="1"/>
  <c r="AO28" i="1"/>
  <c r="AN28" i="1"/>
  <c r="AM28" i="1"/>
  <c r="AL28" i="1"/>
  <c r="AJ28" i="1"/>
  <c r="AI28" i="1"/>
  <c r="AH28" i="1"/>
  <c r="AB28" i="1"/>
  <c r="AC28" i="1" s="1"/>
  <c r="AA28" i="1"/>
  <c r="Z28" i="1"/>
  <c r="Y28" i="1"/>
  <c r="X28" i="1"/>
  <c r="W28" i="1"/>
  <c r="V28" i="1"/>
  <c r="U28" i="1"/>
  <c r="T28" i="1"/>
  <c r="S28" i="1"/>
  <c r="R28" i="1"/>
  <c r="Q28" i="1"/>
  <c r="P28" i="1"/>
  <c r="O28" i="1"/>
  <c r="N28" i="1"/>
  <c r="M28" i="1"/>
  <c r="J28" i="1"/>
  <c r="I28" i="1"/>
  <c r="G28" i="1"/>
  <c r="D28" i="1"/>
  <c r="EA27" i="1"/>
  <c r="DZ27" i="1"/>
  <c r="DY27" i="1"/>
  <c r="DX27" i="1"/>
  <c r="DW27" i="1"/>
  <c r="DV27" i="1"/>
  <c r="DU27" i="1"/>
  <c r="AR27" i="1"/>
  <c r="AO27" i="1"/>
  <c r="AN27" i="1"/>
  <c r="AM27" i="1"/>
  <c r="AL27" i="1"/>
  <c r="AJ27" i="1"/>
  <c r="AI27" i="1"/>
  <c r="AH27" i="1"/>
  <c r="AB27" i="1"/>
  <c r="AC27" i="1" s="1"/>
  <c r="AA27" i="1"/>
  <c r="Z27" i="1"/>
  <c r="Y27" i="1"/>
  <c r="X27" i="1"/>
  <c r="W27" i="1"/>
  <c r="V27" i="1"/>
  <c r="U27" i="1"/>
  <c r="T27" i="1"/>
  <c r="S27" i="1"/>
  <c r="R27" i="1"/>
  <c r="Q27" i="1"/>
  <c r="P27" i="1"/>
  <c r="O27" i="1"/>
  <c r="N27" i="1"/>
  <c r="M27" i="1"/>
  <c r="J27" i="1"/>
  <c r="I27" i="1"/>
  <c r="G27" i="1"/>
  <c r="D27" i="1"/>
  <c r="AE27" i="1" s="1"/>
  <c r="EA26" i="1"/>
  <c r="DZ26" i="1"/>
  <c r="DY26" i="1"/>
  <c r="DX26" i="1"/>
  <c r="DW26" i="1"/>
  <c r="DV26" i="1"/>
  <c r="DU26" i="1"/>
  <c r="AT26" i="1"/>
  <c r="AS26" i="1"/>
  <c r="AR26" i="1"/>
  <c r="AO26" i="1"/>
  <c r="AN26" i="1"/>
  <c r="AM26" i="1"/>
  <c r="AL26" i="1"/>
  <c r="AJ26" i="1"/>
  <c r="AI26" i="1"/>
  <c r="AH26" i="1"/>
  <c r="AB26" i="1"/>
  <c r="AC26" i="1" s="1"/>
  <c r="AA26" i="1"/>
  <c r="Z26" i="1"/>
  <c r="Y26" i="1"/>
  <c r="X26" i="1"/>
  <c r="W26" i="1"/>
  <c r="V26" i="1"/>
  <c r="U26" i="1"/>
  <c r="T26" i="1"/>
  <c r="S26" i="1"/>
  <c r="R26" i="1"/>
  <c r="Q26" i="1"/>
  <c r="P26" i="1"/>
  <c r="O26" i="1"/>
  <c r="N26" i="1"/>
  <c r="M26" i="1"/>
  <c r="J26" i="1"/>
  <c r="I26" i="1"/>
  <c r="G26" i="1"/>
  <c r="D26" i="1"/>
  <c r="AE26" i="1" s="1"/>
  <c r="EA25" i="1"/>
  <c r="DZ25" i="1"/>
  <c r="DY25" i="1"/>
  <c r="DX25" i="1"/>
  <c r="DW25" i="1"/>
  <c r="DV25" i="1"/>
  <c r="DU25" i="1"/>
  <c r="AR25" i="1"/>
  <c r="AO25" i="1"/>
  <c r="AN25" i="1"/>
  <c r="AM25" i="1"/>
  <c r="AL25" i="1"/>
  <c r="AJ25" i="1"/>
  <c r="AI25" i="1"/>
  <c r="AH25" i="1"/>
  <c r="AB25" i="1"/>
  <c r="AC25" i="1" s="1"/>
  <c r="AA25" i="1"/>
  <c r="Z25" i="1"/>
  <c r="Y25" i="1"/>
  <c r="X25" i="1"/>
  <c r="W25" i="1"/>
  <c r="V25" i="1"/>
  <c r="U25" i="1"/>
  <c r="T25" i="1"/>
  <c r="S25" i="1"/>
  <c r="R25" i="1"/>
  <c r="Q25" i="1"/>
  <c r="P25" i="1"/>
  <c r="O25" i="1"/>
  <c r="N25" i="1"/>
  <c r="M25" i="1"/>
  <c r="J25" i="1"/>
  <c r="I25" i="1"/>
  <c r="G25" i="1"/>
  <c r="D25" i="1"/>
  <c r="AE25" i="1" s="1"/>
  <c r="EA24" i="1"/>
  <c r="DZ24" i="1"/>
  <c r="DY24" i="1"/>
  <c r="DX24" i="1"/>
  <c r="C56" i="35" s="1"/>
  <c r="DX45" i="1" s="1"/>
  <c r="DW24" i="1"/>
  <c r="DV24" i="1"/>
  <c r="DU24" i="1"/>
  <c r="AR24" i="1"/>
  <c r="AO24" i="1"/>
  <c r="AN24" i="1"/>
  <c r="AM24" i="1"/>
  <c r="AL24" i="1"/>
  <c r="AJ24" i="1"/>
  <c r="AI24" i="1"/>
  <c r="AH24" i="1"/>
  <c r="AB24" i="1"/>
  <c r="AC24" i="1" s="1"/>
  <c r="AA24" i="1"/>
  <c r="Z24" i="1"/>
  <c r="Y24" i="1"/>
  <c r="X24" i="1"/>
  <c r="W24" i="1"/>
  <c r="V24" i="1"/>
  <c r="U24" i="1"/>
  <c r="T24" i="1"/>
  <c r="S24" i="1"/>
  <c r="R24" i="1"/>
  <c r="Q24" i="1"/>
  <c r="P24" i="1"/>
  <c r="O24" i="1"/>
  <c r="N24" i="1"/>
  <c r="M24" i="1"/>
  <c r="J24" i="1"/>
  <c r="I24" i="1"/>
  <c r="G24" i="1"/>
  <c r="D24" i="1"/>
  <c r="AE24" i="1" s="1"/>
  <c r="EA23" i="1"/>
  <c r="DZ23" i="1"/>
  <c r="DY23" i="1"/>
  <c r="DX23" i="1"/>
  <c r="DW23" i="1"/>
  <c r="DV23" i="1"/>
  <c r="DU23" i="1"/>
  <c r="BG23" i="1"/>
  <c r="BH23" i="1" s="1"/>
  <c r="BF23" i="1"/>
  <c r="BE23" i="1"/>
  <c r="BD23" i="1"/>
  <c r="BC23" i="1"/>
  <c r="BB23" i="1"/>
  <c r="BA23" i="1"/>
  <c r="AZ23" i="1"/>
  <c r="AY23" i="1"/>
  <c r="AX23" i="1"/>
  <c r="AW23" i="1"/>
  <c r="AV23" i="1"/>
  <c r="AU23" i="1"/>
  <c r="AT23" i="1"/>
  <c r="AS23" i="1"/>
  <c r="AR23" i="1"/>
  <c r="AO23" i="1"/>
  <c r="AN23" i="1"/>
  <c r="AM23" i="1"/>
  <c r="AL23" i="1"/>
  <c r="AJ23" i="1"/>
  <c r="AI23" i="1"/>
  <c r="AH23" i="1"/>
  <c r="AB23" i="1"/>
  <c r="AC23" i="1" s="1"/>
  <c r="AA23" i="1"/>
  <c r="Z23" i="1"/>
  <c r="Y23" i="1"/>
  <c r="X23" i="1"/>
  <c r="W23" i="1"/>
  <c r="V23" i="1"/>
  <c r="U23" i="1"/>
  <c r="T23" i="1"/>
  <c r="S23" i="1"/>
  <c r="R23" i="1"/>
  <c r="Q23" i="1"/>
  <c r="P23" i="1"/>
  <c r="O23" i="1"/>
  <c r="N23" i="1"/>
  <c r="M23" i="1"/>
  <c r="J23" i="1"/>
  <c r="I23" i="1"/>
  <c r="G23" i="1"/>
  <c r="D23" i="1"/>
  <c r="EA22" i="1"/>
  <c r="DZ22" i="1"/>
  <c r="DY22" i="1"/>
  <c r="DX22" i="1"/>
  <c r="DW22" i="1"/>
  <c r="DV22" i="1"/>
  <c r="DU22" i="1"/>
  <c r="BG22" i="1"/>
  <c r="BH22" i="1" s="1"/>
  <c r="BF22" i="1"/>
  <c r="BE22" i="1"/>
  <c r="BD22" i="1"/>
  <c r="BC22" i="1"/>
  <c r="BB22" i="1"/>
  <c r="BA22" i="1"/>
  <c r="AZ22" i="1"/>
  <c r="AY22" i="1"/>
  <c r="AX22" i="1"/>
  <c r="AW22" i="1"/>
  <c r="AV22" i="1"/>
  <c r="AU22" i="1"/>
  <c r="AT22" i="1"/>
  <c r="AS22" i="1"/>
  <c r="AR22" i="1"/>
  <c r="AO22" i="1"/>
  <c r="AN22" i="1"/>
  <c r="AM22" i="1"/>
  <c r="AL22" i="1"/>
  <c r="AJ22" i="1"/>
  <c r="AI22" i="1"/>
  <c r="AH22" i="1"/>
  <c r="AB22" i="1"/>
  <c r="AC22" i="1" s="1"/>
  <c r="AA22" i="1"/>
  <c r="Z22" i="1"/>
  <c r="Y22" i="1"/>
  <c r="X22" i="1"/>
  <c r="W22" i="1"/>
  <c r="V22" i="1"/>
  <c r="U22" i="1"/>
  <c r="T22" i="1"/>
  <c r="S22" i="1"/>
  <c r="R22" i="1"/>
  <c r="Q22" i="1"/>
  <c r="P22" i="1"/>
  <c r="O22" i="1"/>
  <c r="N22" i="1"/>
  <c r="M22" i="1"/>
  <c r="J22" i="1"/>
  <c r="I22" i="1"/>
  <c r="G22" i="1"/>
  <c r="D22" i="1"/>
  <c r="EA21" i="1"/>
  <c r="DZ21" i="1"/>
  <c r="DY21" i="1"/>
  <c r="DX21" i="1"/>
  <c r="DW21" i="1"/>
  <c r="DV21" i="1"/>
  <c r="DU21" i="1"/>
  <c r="BG21" i="1"/>
  <c r="BH21" i="1" s="1"/>
  <c r="BF21" i="1"/>
  <c r="BE21" i="1"/>
  <c r="BD21" i="1"/>
  <c r="BC21" i="1"/>
  <c r="BB21" i="1"/>
  <c r="BA21" i="1"/>
  <c r="AZ21" i="1"/>
  <c r="AY21" i="1"/>
  <c r="AX21" i="1"/>
  <c r="AW21" i="1"/>
  <c r="AV21" i="1"/>
  <c r="AU21" i="1"/>
  <c r="AT21" i="1"/>
  <c r="AS21" i="1"/>
  <c r="AR21" i="1"/>
  <c r="AO21" i="1"/>
  <c r="AN21" i="1"/>
  <c r="AM21" i="1"/>
  <c r="AL21" i="1"/>
  <c r="AJ21" i="1"/>
  <c r="AI21" i="1"/>
  <c r="AH21" i="1"/>
  <c r="AB21" i="1"/>
  <c r="AC21" i="1" s="1"/>
  <c r="AA21" i="1"/>
  <c r="Z21" i="1"/>
  <c r="Y21" i="1"/>
  <c r="X21" i="1"/>
  <c r="W21" i="1"/>
  <c r="V21" i="1"/>
  <c r="U21" i="1"/>
  <c r="T21" i="1"/>
  <c r="S21" i="1"/>
  <c r="R21" i="1"/>
  <c r="Q21" i="1"/>
  <c r="P21" i="1"/>
  <c r="O21" i="1"/>
  <c r="N21" i="1"/>
  <c r="M21" i="1"/>
  <c r="J21" i="1"/>
  <c r="I21" i="1"/>
  <c r="G21" i="1"/>
  <c r="D21" i="1"/>
  <c r="EA20" i="1"/>
  <c r="DZ20" i="1"/>
  <c r="DY20" i="1"/>
  <c r="DX20" i="1"/>
  <c r="DW20" i="1"/>
  <c r="DV20" i="1"/>
  <c r="BM20" i="1"/>
  <c r="BQ20" i="1" s="1"/>
  <c r="BU20" i="1" s="1"/>
  <c r="BY20" i="1" s="1"/>
  <c r="CC20" i="1" s="1"/>
  <c r="CG20" i="1" s="1"/>
  <c r="CK20" i="1" s="1"/>
  <c r="CO20" i="1" s="1"/>
  <c r="CS20" i="1" s="1"/>
  <c r="CW20" i="1" s="1"/>
  <c r="DA20" i="1" s="1"/>
  <c r="DE20" i="1" s="1"/>
  <c r="DI20" i="1" s="1"/>
  <c r="DM20" i="1" s="1"/>
  <c r="DQ20" i="1" s="1"/>
  <c r="DU20" i="1" s="1"/>
  <c r="BG20" i="1"/>
  <c r="BH20" i="1" s="1"/>
  <c r="BF20" i="1"/>
  <c r="BE20" i="1"/>
  <c r="BD20" i="1"/>
  <c r="BC20" i="1"/>
  <c r="BB20" i="1"/>
  <c r="BA20" i="1"/>
  <c r="AZ20" i="1"/>
  <c r="AY20" i="1"/>
  <c r="AX20" i="1"/>
  <c r="AW20" i="1"/>
  <c r="AV20" i="1"/>
  <c r="AU20" i="1"/>
  <c r="AT20" i="1"/>
  <c r="AS20" i="1"/>
  <c r="AR20" i="1"/>
  <c r="AO20" i="1"/>
  <c r="AN20" i="1"/>
  <c r="AM20" i="1"/>
  <c r="AL20" i="1"/>
  <c r="AJ20" i="1"/>
  <c r="AI20" i="1"/>
  <c r="AH20" i="1"/>
  <c r="AB20" i="1"/>
  <c r="AC20" i="1" s="1"/>
  <c r="AA20" i="1"/>
  <c r="Z20" i="1"/>
  <c r="Y20" i="1"/>
  <c r="X20" i="1"/>
  <c r="W20" i="1"/>
  <c r="V20" i="1"/>
  <c r="U20" i="1"/>
  <c r="T20" i="1"/>
  <c r="S20" i="1"/>
  <c r="R20" i="1"/>
  <c r="Q20" i="1"/>
  <c r="P20" i="1"/>
  <c r="O20" i="1"/>
  <c r="N20" i="1"/>
  <c r="M20" i="1"/>
  <c r="J20" i="1"/>
  <c r="I20" i="1"/>
  <c r="G20" i="1"/>
  <c r="D20" i="1"/>
  <c r="AE20" i="1" s="1"/>
  <c r="EA19" i="1"/>
  <c r="DZ19" i="1"/>
  <c r="DY19" i="1"/>
  <c r="DX19" i="1"/>
  <c r="DW19" i="1"/>
  <c r="DV19" i="1"/>
  <c r="BM19" i="1"/>
  <c r="BQ19" i="1" s="1"/>
  <c r="BU19" i="1" s="1"/>
  <c r="BY19" i="1" s="1"/>
  <c r="CC19" i="1" s="1"/>
  <c r="CG19" i="1" s="1"/>
  <c r="CK19" i="1" s="1"/>
  <c r="CO19" i="1" s="1"/>
  <c r="CS19" i="1" s="1"/>
  <c r="CW19" i="1" s="1"/>
  <c r="DA19" i="1" s="1"/>
  <c r="DE19" i="1" s="1"/>
  <c r="DI19" i="1" s="1"/>
  <c r="DM19" i="1" s="1"/>
  <c r="DQ19" i="1" s="1"/>
  <c r="DU19" i="1" s="1"/>
  <c r="BG19" i="1"/>
  <c r="BH19" i="1" s="1"/>
  <c r="BF19" i="1"/>
  <c r="BE19" i="1"/>
  <c r="BD19" i="1"/>
  <c r="BC19" i="1"/>
  <c r="BB19" i="1"/>
  <c r="BA19" i="1"/>
  <c r="AZ19" i="1"/>
  <c r="AY19" i="1"/>
  <c r="AX19" i="1"/>
  <c r="AW19" i="1"/>
  <c r="AV19" i="1"/>
  <c r="AU19" i="1"/>
  <c r="AT19" i="1"/>
  <c r="AS19" i="1"/>
  <c r="AR19" i="1"/>
  <c r="AO19" i="1"/>
  <c r="AN19" i="1"/>
  <c r="AM19" i="1"/>
  <c r="AL19" i="1"/>
  <c r="AJ19" i="1"/>
  <c r="AI19" i="1"/>
  <c r="AH19" i="1"/>
  <c r="AB19" i="1"/>
  <c r="AC19" i="1" s="1"/>
  <c r="AA19" i="1"/>
  <c r="Z19" i="1"/>
  <c r="Y19" i="1"/>
  <c r="X19" i="1"/>
  <c r="W19" i="1"/>
  <c r="V19" i="1"/>
  <c r="U19" i="1"/>
  <c r="T19" i="1"/>
  <c r="S19" i="1"/>
  <c r="R19" i="1"/>
  <c r="Q19" i="1"/>
  <c r="P19" i="1"/>
  <c r="O19" i="1"/>
  <c r="N19" i="1"/>
  <c r="M19" i="1"/>
  <c r="J19" i="1"/>
  <c r="I19" i="1"/>
  <c r="G19" i="1"/>
  <c r="D19" i="1"/>
  <c r="AE19" i="1" s="1"/>
  <c r="EA18" i="1"/>
  <c r="DZ18" i="1"/>
  <c r="DY18" i="1"/>
  <c r="DX18" i="1"/>
  <c r="C56" i="39" s="1"/>
  <c r="DX49" i="1" s="1"/>
  <c r="DW18" i="1"/>
  <c r="DV18" i="1"/>
  <c r="BM18" i="1"/>
  <c r="BQ18" i="1" s="1"/>
  <c r="BU18" i="1" s="1"/>
  <c r="BY18" i="1" s="1"/>
  <c r="CC18" i="1" s="1"/>
  <c r="CG18" i="1" s="1"/>
  <c r="CK18" i="1" s="1"/>
  <c r="CO18" i="1" s="1"/>
  <c r="CS18" i="1" s="1"/>
  <c r="CW18" i="1" s="1"/>
  <c r="DA18" i="1" s="1"/>
  <c r="DE18" i="1" s="1"/>
  <c r="DI18" i="1" s="1"/>
  <c r="DM18" i="1" s="1"/>
  <c r="DQ18" i="1" s="1"/>
  <c r="DU18" i="1" s="1"/>
  <c r="BG18" i="1"/>
  <c r="BH18" i="1" s="1"/>
  <c r="BF18" i="1"/>
  <c r="BE18" i="1"/>
  <c r="BD18" i="1"/>
  <c r="BC18" i="1"/>
  <c r="BB18" i="1"/>
  <c r="BA18" i="1"/>
  <c r="AZ18" i="1"/>
  <c r="AY18" i="1"/>
  <c r="AX18" i="1"/>
  <c r="AW18" i="1"/>
  <c r="AV18" i="1"/>
  <c r="AU18" i="1"/>
  <c r="AT18" i="1"/>
  <c r="AS18" i="1"/>
  <c r="AR18" i="1"/>
  <c r="AO18" i="1"/>
  <c r="AN18" i="1"/>
  <c r="AM18" i="1"/>
  <c r="AL18" i="1"/>
  <c r="AJ18" i="1"/>
  <c r="AI18" i="1"/>
  <c r="AH18" i="1"/>
  <c r="AB18" i="1"/>
  <c r="AC18" i="1" s="1"/>
  <c r="AA18" i="1"/>
  <c r="Z18" i="1"/>
  <c r="Y18" i="1"/>
  <c r="X18" i="1"/>
  <c r="W18" i="1"/>
  <c r="V18" i="1"/>
  <c r="U18" i="1"/>
  <c r="T18" i="1"/>
  <c r="S18" i="1"/>
  <c r="R18" i="1"/>
  <c r="Q18" i="1"/>
  <c r="P18" i="1"/>
  <c r="O18" i="1"/>
  <c r="N18" i="1"/>
  <c r="M18" i="1"/>
  <c r="J18" i="1"/>
  <c r="I18" i="1"/>
  <c r="G18" i="1"/>
  <c r="D18" i="1"/>
  <c r="AE18" i="1" s="1"/>
  <c r="EA17" i="1"/>
  <c r="DZ17" i="1"/>
  <c r="DY17" i="1"/>
  <c r="DX17" i="1"/>
  <c r="DW17" i="1"/>
  <c r="DV17" i="1"/>
  <c r="DU17" i="1"/>
  <c r="BG17" i="1"/>
  <c r="BH17" i="1" s="1"/>
  <c r="BF17" i="1"/>
  <c r="BE17" i="1"/>
  <c r="BD17" i="1"/>
  <c r="BC17" i="1"/>
  <c r="BB17" i="1"/>
  <c r="BA17" i="1"/>
  <c r="AZ17" i="1"/>
  <c r="AY17" i="1"/>
  <c r="AX17" i="1"/>
  <c r="AW17" i="1"/>
  <c r="AV17" i="1"/>
  <c r="AU17" i="1"/>
  <c r="AT17" i="1"/>
  <c r="AS17" i="1"/>
  <c r="AR17" i="1"/>
  <c r="AO17" i="1"/>
  <c r="AN17" i="1"/>
  <c r="AM17" i="1"/>
  <c r="AL17" i="1"/>
  <c r="AJ17" i="1"/>
  <c r="AI17" i="1"/>
  <c r="AH17" i="1"/>
  <c r="AB17" i="1"/>
  <c r="AC17" i="1" s="1"/>
  <c r="AA17" i="1"/>
  <c r="Z17" i="1"/>
  <c r="Y17" i="1"/>
  <c r="X17" i="1"/>
  <c r="W17" i="1"/>
  <c r="V17" i="1"/>
  <c r="U17" i="1"/>
  <c r="T17" i="1"/>
  <c r="S17" i="1"/>
  <c r="R17" i="1"/>
  <c r="Q17" i="1"/>
  <c r="P17" i="1"/>
  <c r="O17" i="1"/>
  <c r="N17" i="1"/>
  <c r="M17" i="1"/>
  <c r="J17" i="1"/>
  <c r="I17" i="1"/>
  <c r="G17" i="1"/>
  <c r="D17" i="1"/>
  <c r="AE17" i="1" s="1"/>
  <c r="EA16" i="1"/>
  <c r="DZ16" i="1"/>
  <c r="DY16" i="1"/>
  <c r="DW16" i="1"/>
  <c r="DV16" i="1"/>
  <c r="DU16" i="1"/>
  <c r="BG16" i="1"/>
  <c r="BH16" i="1" s="1"/>
  <c r="BF16" i="1"/>
  <c r="BE16" i="1"/>
  <c r="BD16" i="1"/>
  <c r="BC16" i="1"/>
  <c r="BB16" i="1"/>
  <c r="BA16" i="1"/>
  <c r="AZ16" i="1"/>
  <c r="AY16" i="1"/>
  <c r="AX16" i="1"/>
  <c r="AW16" i="1"/>
  <c r="AV16" i="1"/>
  <c r="AU16" i="1"/>
  <c r="AT16" i="1"/>
  <c r="AS16" i="1"/>
  <c r="AR16" i="1"/>
  <c r="AO16" i="1"/>
  <c r="AN16" i="1"/>
  <c r="AM16" i="1"/>
  <c r="AL16" i="1"/>
  <c r="AJ16" i="1"/>
  <c r="AI16" i="1"/>
  <c r="AH16" i="1"/>
  <c r="AB16" i="1"/>
  <c r="AC16" i="1" s="1"/>
  <c r="AA16" i="1"/>
  <c r="Z16" i="1"/>
  <c r="Y16" i="1"/>
  <c r="X16" i="1"/>
  <c r="W16" i="1"/>
  <c r="V16" i="1"/>
  <c r="U16" i="1"/>
  <c r="T16" i="1"/>
  <c r="S16" i="1"/>
  <c r="R16" i="1"/>
  <c r="Q16" i="1"/>
  <c r="P16" i="1"/>
  <c r="O16" i="1"/>
  <c r="N16" i="1"/>
  <c r="M16" i="1"/>
  <c r="J16" i="1"/>
  <c r="I16" i="1"/>
  <c r="G16" i="1"/>
  <c r="D16" i="1"/>
  <c r="AE16" i="1" s="1"/>
  <c r="EA15" i="1"/>
  <c r="DZ15" i="1"/>
  <c r="DY15" i="1"/>
  <c r="DX15" i="1"/>
  <c r="C56" i="8" s="1"/>
  <c r="DX16" i="1" s="1"/>
  <c r="DW15" i="1"/>
  <c r="DV15" i="1"/>
  <c r="DU15" i="1"/>
  <c r="BG15" i="1"/>
  <c r="BH15" i="1" s="1"/>
  <c r="BF15" i="1"/>
  <c r="BE15" i="1"/>
  <c r="BD15" i="1"/>
  <c r="BC15" i="1"/>
  <c r="BB15" i="1"/>
  <c r="BA15" i="1"/>
  <c r="AZ15" i="1"/>
  <c r="AY15" i="1"/>
  <c r="AX15" i="1"/>
  <c r="AW15" i="1"/>
  <c r="AV15" i="1"/>
  <c r="AU15" i="1"/>
  <c r="AT15" i="1"/>
  <c r="AS15" i="1"/>
  <c r="AR15" i="1"/>
  <c r="AO15" i="1"/>
  <c r="AN15" i="1"/>
  <c r="AM15" i="1"/>
  <c r="AL15" i="1"/>
  <c r="AJ15" i="1"/>
  <c r="AI15" i="1"/>
  <c r="AH15" i="1"/>
  <c r="AB15" i="1"/>
  <c r="AC15" i="1" s="1"/>
  <c r="AA15" i="1"/>
  <c r="Z15" i="1"/>
  <c r="Y15" i="1"/>
  <c r="X15" i="1"/>
  <c r="W15" i="1"/>
  <c r="V15" i="1"/>
  <c r="U15" i="1"/>
  <c r="T15" i="1"/>
  <c r="S15" i="1"/>
  <c r="R15" i="1"/>
  <c r="Q15" i="1"/>
  <c r="P15" i="1"/>
  <c r="O15" i="1"/>
  <c r="N15" i="1"/>
  <c r="M15" i="1"/>
  <c r="J15" i="1"/>
  <c r="I15" i="1"/>
  <c r="G15" i="1"/>
  <c r="D15" i="1"/>
  <c r="AE15" i="1" s="1"/>
  <c r="EA14" i="1"/>
  <c r="DZ14" i="1"/>
  <c r="DY14" i="1"/>
  <c r="DX14" i="1"/>
  <c r="DW14" i="1"/>
  <c r="DV14" i="1"/>
  <c r="DU14" i="1"/>
  <c r="BG14" i="1"/>
  <c r="BH14" i="1" s="1"/>
  <c r="BF14" i="1"/>
  <c r="BE14" i="1"/>
  <c r="BD14" i="1"/>
  <c r="BC14" i="1"/>
  <c r="BB14" i="1"/>
  <c r="BA14" i="1"/>
  <c r="AZ14" i="1"/>
  <c r="AY14" i="1"/>
  <c r="AX14" i="1"/>
  <c r="AW14" i="1"/>
  <c r="AV14" i="1"/>
  <c r="AU14" i="1"/>
  <c r="AT14" i="1"/>
  <c r="AS14" i="1"/>
  <c r="AR14" i="1"/>
  <c r="AO14" i="1"/>
  <c r="AN14" i="1"/>
  <c r="AM14" i="1"/>
  <c r="AL14" i="1"/>
  <c r="AJ14" i="1"/>
  <c r="AI14" i="1"/>
  <c r="AH14" i="1"/>
  <c r="AB14" i="1"/>
  <c r="AC14" i="1" s="1"/>
  <c r="AA14" i="1"/>
  <c r="Z14" i="1"/>
  <c r="Y14" i="1"/>
  <c r="X14" i="1"/>
  <c r="W14" i="1"/>
  <c r="V14" i="1"/>
  <c r="U14" i="1"/>
  <c r="T14" i="1"/>
  <c r="S14" i="1"/>
  <c r="R14" i="1"/>
  <c r="Q14" i="1"/>
  <c r="P14" i="1"/>
  <c r="O14" i="1"/>
  <c r="N14" i="1"/>
  <c r="M14" i="1"/>
  <c r="J14" i="1"/>
  <c r="I14" i="1"/>
  <c r="G14" i="1"/>
  <c r="D14" i="1"/>
  <c r="AE14" i="1" s="1"/>
  <c r="EA13" i="1"/>
  <c r="DZ13" i="1"/>
  <c r="DY13" i="1"/>
  <c r="DX13" i="1"/>
  <c r="DW13" i="1"/>
  <c r="DV13" i="1"/>
  <c r="DU13" i="1"/>
  <c r="BG13" i="1"/>
  <c r="BH13" i="1" s="1"/>
  <c r="BF13" i="1"/>
  <c r="BE13" i="1"/>
  <c r="BD13" i="1"/>
  <c r="BC13" i="1"/>
  <c r="BB13" i="1"/>
  <c r="BA13" i="1"/>
  <c r="AZ13" i="1"/>
  <c r="AY13" i="1"/>
  <c r="AX13" i="1"/>
  <c r="AW13" i="1"/>
  <c r="AV13" i="1"/>
  <c r="AU13" i="1"/>
  <c r="AT13" i="1"/>
  <c r="AS13" i="1"/>
  <c r="AR13" i="1"/>
  <c r="AO13" i="1"/>
  <c r="AN13" i="1"/>
  <c r="AM13" i="1"/>
  <c r="AL13" i="1"/>
  <c r="AJ13" i="1"/>
  <c r="AI13" i="1"/>
  <c r="AH13" i="1"/>
  <c r="AB13" i="1"/>
  <c r="AC13" i="1" s="1"/>
  <c r="AA13" i="1"/>
  <c r="Z13" i="1"/>
  <c r="Y13" i="1"/>
  <c r="X13" i="1"/>
  <c r="W13" i="1"/>
  <c r="V13" i="1"/>
  <c r="U13" i="1"/>
  <c r="T13" i="1"/>
  <c r="S13" i="1"/>
  <c r="R13" i="1"/>
  <c r="Q13" i="1"/>
  <c r="P13" i="1"/>
  <c r="O13" i="1"/>
  <c r="N13" i="1"/>
  <c r="M13" i="1"/>
  <c r="J13" i="1"/>
  <c r="I13" i="1"/>
  <c r="G13" i="1"/>
  <c r="D13" i="1"/>
  <c r="AE13" i="1" s="1"/>
  <c r="BH32" i="1" l="1"/>
  <c r="BH31" i="1"/>
  <c r="T35" i="1"/>
  <c r="C56" i="25"/>
  <c r="DX34" i="1" s="1"/>
  <c r="AS28" i="1"/>
  <c r="H37" i="20"/>
  <c r="H37" i="16"/>
  <c r="H37" i="19"/>
  <c r="AS27" i="1"/>
  <c r="L37" i="18"/>
  <c r="AU26" i="1"/>
  <c r="BH33" i="1"/>
  <c r="H37" i="17"/>
  <c r="U35" i="1" l="1"/>
  <c r="U33" i="1"/>
  <c r="U32" i="1"/>
  <c r="U31" i="1"/>
  <c r="U34" i="1"/>
  <c r="AT27" i="1"/>
  <c r="J37" i="19"/>
  <c r="J37" i="16"/>
  <c r="AT24" i="1"/>
  <c r="AV26" i="1"/>
  <c r="D39" i="18"/>
  <c r="AT28" i="1"/>
  <c r="J37" i="20"/>
  <c r="AT25" i="1"/>
  <c r="J37" i="17"/>
  <c r="V35" i="1" l="1"/>
  <c r="V32" i="1"/>
  <c r="V34" i="1"/>
  <c r="V31" i="1"/>
  <c r="V33" i="1"/>
  <c r="AU28" i="1"/>
  <c r="L37" i="20"/>
  <c r="L37" i="16"/>
  <c r="AU24" i="1"/>
  <c r="AW26" i="1"/>
  <c r="F39" i="18"/>
  <c r="L37" i="17"/>
  <c r="AU25" i="1"/>
  <c r="L37" i="19"/>
  <c r="AU27" i="1"/>
  <c r="W35" i="1" l="1"/>
  <c r="W32" i="1"/>
  <c r="W33" i="1"/>
  <c r="W31" i="1"/>
  <c r="W34" i="1"/>
  <c r="D39" i="17"/>
  <c r="AV25" i="1"/>
  <c r="D39" i="16"/>
  <c r="AV24" i="1"/>
  <c r="AX26" i="1"/>
  <c r="H39" i="18"/>
  <c r="D39" i="20"/>
  <c r="AV28" i="1"/>
  <c r="D39" i="19"/>
  <c r="AV27" i="1"/>
  <c r="X35" i="1" l="1"/>
  <c r="X31" i="1"/>
  <c r="X33" i="1"/>
  <c r="X34" i="1"/>
  <c r="X32" i="1"/>
  <c r="J39" i="18"/>
  <c r="AY26" i="1"/>
  <c r="F39" i="16"/>
  <c r="AW24" i="1"/>
  <c r="F39" i="20"/>
  <c r="AW28" i="1"/>
  <c r="F39" i="19"/>
  <c r="AW27" i="1"/>
  <c r="F39" i="17"/>
  <c r="AW25" i="1"/>
  <c r="Y35" i="1" l="1"/>
  <c r="Y31" i="1"/>
  <c r="Y34" i="1"/>
  <c r="Y32" i="1"/>
  <c r="Y33" i="1"/>
  <c r="H39" i="19"/>
  <c r="AX27" i="1"/>
  <c r="H39" i="20"/>
  <c r="AX28" i="1"/>
  <c r="H39" i="16"/>
  <c r="AX24" i="1"/>
  <c r="AX25" i="1"/>
  <c r="H39" i="17"/>
  <c r="L39" i="18"/>
  <c r="AZ26" i="1"/>
  <c r="Z35" i="1" l="1"/>
  <c r="Z31" i="1"/>
  <c r="Z34" i="1"/>
  <c r="Z33" i="1"/>
  <c r="Z32" i="1"/>
  <c r="AY25" i="1"/>
  <c r="J39" i="17"/>
  <c r="AY28" i="1"/>
  <c r="J39" i="20"/>
  <c r="J39" i="16"/>
  <c r="AY24" i="1"/>
  <c r="D41" i="18"/>
  <c r="BA26" i="1"/>
  <c r="J39" i="19"/>
  <c r="AY27" i="1"/>
  <c r="AA35" i="1" l="1"/>
  <c r="AA34" i="1"/>
  <c r="AA33" i="1"/>
  <c r="AA32" i="1"/>
  <c r="AA31" i="1"/>
  <c r="L39" i="16"/>
  <c r="AZ24" i="1"/>
  <c r="AZ28" i="1"/>
  <c r="L39" i="20"/>
  <c r="F41" i="18"/>
  <c r="BB26" i="1"/>
  <c r="AZ25" i="1"/>
  <c r="L39" i="17"/>
  <c r="L39" i="19"/>
  <c r="AZ27" i="1"/>
  <c r="AB35" i="1" l="1"/>
  <c r="AC35" i="1" s="1"/>
  <c r="AB34" i="1"/>
  <c r="AC34" i="1" s="1"/>
  <c r="AB33" i="1"/>
  <c r="AC33" i="1" s="1"/>
  <c r="AB32" i="1"/>
  <c r="AC32" i="1" s="1"/>
  <c r="AB31" i="1"/>
  <c r="AC31" i="1" s="1"/>
  <c r="H41" i="18"/>
  <c r="BC26" i="1"/>
  <c r="BA25" i="1"/>
  <c r="D41" i="17"/>
  <c r="BA28" i="1"/>
  <c r="D41" i="20"/>
  <c r="D41" i="19"/>
  <c r="BA27" i="1"/>
  <c r="BA24" i="1"/>
  <c r="D41" i="16"/>
  <c r="BB27" i="1" l="1"/>
  <c r="F41" i="19"/>
  <c r="BB28" i="1"/>
  <c r="F41" i="20"/>
  <c r="F41" i="16"/>
  <c r="BB24" i="1"/>
  <c r="BB25" i="1"/>
  <c r="F41" i="17"/>
  <c r="BD26" i="1"/>
  <c r="J41" i="18"/>
  <c r="BC28" i="1" l="1"/>
  <c r="H41" i="20"/>
  <c r="BE26" i="1"/>
  <c r="L41" i="18"/>
  <c r="H41" i="19"/>
  <c r="BC27" i="1"/>
  <c r="H41" i="17"/>
  <c r="BC25" i="1"/>
  <c r="H41" i="16"/>
  <c r="BC24" i="1"/>
  <c r="J41" i="17" l="1"/>
  <c r="BD25" i="1"/>
  <c r="D43" i="18"/>
  <c r="BG26" i="1" s="1"/>
  <c r="BH26" i="1" s="1"/>
  <c r="BF26" i="1"/>
  <c r="J41" i="20"/>
  <c r="BD28" i="1"/>
  <c r="J41" i="19"/>
  <c r="BD27" i="1"/>
  <c r="J41" i="16"/>
  <c r="BD24" i="1"/>
  <c r="L41" i="20" l="1"/>
  <c r="BE28" i="1"/>
  <c r="L41" i="19"/>
  <c r="BE27" i="1"/>
  <c r="L41" i="16"/>
  <c r="BE24" i="1"/>
  <c r="L41" i="17"/>
  <c r="BE25" i="1"/>
  <c r="D43" i="16" l="1"/>
  <c r="BG24" i="1" s="1"/>
  <c r="BH24" i="1" s="1"/>
  <c r="BF24" i="1"/>
  <c r="D43" i="19"/>
  <c r="BG27" i="1" s="1"/>
  <c r="BH27" i="1" s="1"/>
  <c r="BF27" i="1"/>
  <c r="BF25" i="1"/>
  <c r="D43" i="17"/>
  <c r="BG25" i="1" s="1"/>
  <c r="BH25" i="1" s="1"/>
  <c r="D43" i="20"/>
  <c r="BG28" i="1" s="1"/>
  <c r="BH28" i="1" s="1"/>
  <c r="BF28" i="1"/>
</calcChain>
</file>

<file path=xl/sharedStrings.xml><?xml version="1.0" encoding="utf-8"?>
<sst xmlns="http://schemas.openxmlformats.org/spreadsheetml/2006/main" count="7629" uniqueCount="1060">
  <si>
    <t>FORMATO DE PLAN DE ACCION POLÍTICAS PÚBLICAS</t>
  </si>
  <si>
    <t>Política Pública de PRODUCTIVIDAD, COMPETITIVIDAD Y DESARROLLO SOCIOECONÓMICO DE BOGOTÁ D.C.</t>
  </si>
  <si>
    <t>Fecha de aprobación:</t>
  </si>
  <si>
    <t>Fecha de actualización:</t>
  </si>
  <si>
    <t>Fecha de corte de seguimiento:</t>
  </si>
  <si>
    <t>Sector líder:</t>
  </si>
  <si>
    <t>DesarrolloEconómicoIndustriayTurismo</t>
  </si>
  <si>
    <t>Entidad líder:</t>
  </si>
  <si>
    <t>Secretaría Distrital de Desarrollo Económico</t>
  </si>
  <si>
    <t>Sector corresponsable 1:</t>
  </si>
  <si>
    <t>Entidad 1:</t>
  </si>
  <si>
    <t>Sector corresponsable 2:</t>
  </si>
  <si>
    <t>Entidad 2:</t>
  </si>
  <si>
    <t>Sector corresponsable 3:</t>
  </si>
  <si>
    <t>Entidad 3:</t>
  </si>
  <si>
    <t>Objetivo específico</t>
  </si>
  <si>
    <t>Importancia relativa  del objetivo especifico (%)</t>
  </si>
  <si>
    <t>Indicadores de resultado</t>
  </si>
  <si>
    <t>Indicadores de producto</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</si>
  <si>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</si>
  <si>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</si>
  <si>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</si>
  <si>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</si>
  <si>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</si>
  <si>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</si>
  <si>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</si>
  <si>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</si>
  <si>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</si>
  <si>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</si>
  <si>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Tiempos de ejecución</t>
  </si>
  <si>
    <t>Metas anuales de resultado</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</si>
  <si>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</si>
  <si>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</si>
  <si>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</si>
  <si>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</si>
  <si>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</si>
  <si>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</si>
  <si>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</si>
  <si>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</si>
  <si>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</si>
  <si>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Metas anuales de producto</t>
  </si>
  <si>
    <t>Meta de producto Final</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</si>
  <si>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</si>
  <si>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</si>
  <si>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</si>
  <si>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</si>
  <si>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</si>
  <si>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</si>
  <si>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</si>
  <si>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</si>
  <si>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</si>
  <si>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</si>
  <si>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</si>
  <si>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</si>
  <si>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</si>
  <si>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</si>
  <si>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</si>
  <si>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</si>
  <si>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</si>
  <si>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</si>
  <si>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</si>
  <si>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</si>
  <si>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</si>
  <si>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</si>
  <si>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</si>
  <si>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</si>
  <si>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</si>
  <si>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</si>
  <si>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</si>
  <si>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</si>
  <si>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</si>
  <si>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</si>
  <si>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Invesión</t>
  </si>
  <si>
    <t>1. Mejorar la productividad de las empresas.</t>
  </si>
  <si>
    <t>1.1. Aumento de la productividad de las unidades productivas locales</t>
  </si>
  <si>
    <t>Variación porcentual de las ventas por trabajador de las unidades productivas locales</t>
  </si>
  <si>
    <t>((Ventas por trabajador de las unidades productivas locales t / Ventas por trabajador de las unidades productivas locales t-1)-1)*100</t>
  </si>
  <si>
    <t>Constante</t>
  </si>
  <si>
    <t>31/12/2038</t>
  </si>
  <si>
    <t xml:space="preserve"> 1.1.1. Servicios de fortalecimiento de competencias y de asistencia técnica para apoyar la ideación, el emprendimiento y/o procesos productivos de las unidades productivas locales.</t>
  </si>
  <si>
    <t>Unidades productivas locales atendidas mediante servicios de fortalecimiento de competencias y de asistencia técnica para apoyar la ideación, el emprendimiento y/o procesos productivos (Número/Creciente).</t>
  </si>
  <si>
    <t>Sumatoria de unidades productivas locales atendidas mediante servicios de fortalecimiento de competencias y de asistencia técnica para apoyar la ideación, el emprendimiento y/o procesos productivos.</t>
  </si>
  <si>
    <t>Creciente</t>
  </si>
  <si>
    <t>Inversión</t>
  </si>
  <si>
    <t xml:space="preserve">Secretaría Distrital de Desarrollo Económico                                                                                </t>
  </si>
  <si>
    <t>Subdirección de Financiamiento e Inclusión Financiera</t>
  </si>
  <si>
    <t>Jenny Paola Mendoza Ortiz</t>
  </si>
  <si>
    <t>(601) 369 3777 Ext: 234</t>
  </si>
  <si>
    <t>jpmendoza@desarrolloeconomico.gov.co</t>
  </si>
  <si>
    <t>1.1.2. Servicios para el financiamiento de las unidades productivas locales especialmente a través de créditos y/o capital de trabajo condicionado al plan de inversiones</t>
  </si>
  <si>
    <t>Unidades productivas locales atendidas mediante servicios de financiamiento (Número/Creciente).</t>
  </si>
  <si>
    <t>Sumatoria de unidades productivas locales atendidas mediante servicios de financiamiento.</t>
  </si>
  <si>
    <t>1.1.3. Servicios de fortalecimiento de competencias para la conexión a mercados, así como para el acceso a nuevos canales de comercialización de las unidades productivas locales.</t>
  </si>
  <si>
    <t>Unidades productivas locales atendidas mediante servicios de fortalecimiento de competencias para la conexión a mercados, así como para el acceso a nuevos canales de comercialización (Número/Creciente).</t>
  </si>
  <si>
    <t>Sumatoria de unidades productivas locales atendidas mediante servicios de fortalecimiento de competencias para la conexión a mercados, así como para el acceso a nuevos canales de comercialización.</t>
  </si>
  <si>
    <t>1.1.4. Servicios para la formalización progresiva de las unidades productivas locales.</t>
  </si>
  <si>
    <t>Unidades productivas locales atendidas mediante servicios para la formalización progresiva (Número/Creciente).</t>
  </si>
  <si>
    <t>Sumatoria de unidades productivas locales atendidas mediante servicios para la formalización progresiva.</t>
  </si>
  <si>
    <t>Hacienda</t>
  </si>
  <si>
    <t>Secretaría Distrital de Hacienda</t>
  </si>
  <si>
    <t>Oficina Asesora de Planeación</t>
  </si>
  <si>
    <t>Julio Alejandro Abril Tabares</t>
  </si>
  <si>
    <t>1.1.5. Servicios de identificación, promoción y/o fortalecimiento de la economía social y solidaria entre las unidades productivas locales.</t>
  </si>
  <si>
    <t>Unidades productivas locales vinculadas a los servicios de identificación, promoción y/o fortalecimiento economía social y solidaria (Número/Creciente).</t>
  </si>
  <si>
    <t>Sumatoria de unidades productivas locales que están vinculadas a los servicios de identificación, promoción y/o fortalecimiento economía social y solidaria.</t>
  </si>
  <si>
    <t>Instituto para la Economía Social</t>
  </si>
  <si>
    <t xml:space="preserve">Subdirección Administrativa y Financiera </t>
  </si>
  <si>
    <t>Gloria Josefina Celis Jutinico</t>
  </si>
  <si>
    <t>1.2. Aumento de la productividad de las unidades productivas de alto impacto</t>
  </si>
  <si>
    <t>Variación porcentual de las ventas por trabajador de las unidades productivas de alto impacto</t>
  </si>
  <si>
    <t>Variación porcentual de las ventas por trabajador de las unidades productivas de alto impacto = ((Ventas por trabajador de las unidades productivas de alto impacto t / Ventas por trabajador de las unidades productivas de alto impacto t-1)-1)*100</t>
  </si>
  <si>
    <t>1.2.1. Servicios de apoyo a la innovación y la promoción de la I+D a las unidades productivas de alto impacto, a través de asistencia técnica y capital de apoyo para la adopción tecnológica de las innovaciones.</t>
  </si>
  <si>
    <t>Unidades productivas de alto impacto apoyadas con servicios de innovación y promoción de la I+D (Número/Creciente).</t>
  </si>
  <si>
    <t>Sumatoria del número de unidades productivas de alto impacto apoyadas con servicios de innovación y promoción de la I+D.</t>
  </si>
  <si>
    <t>1.2.2. Servicios para dinamizar el ecosistema de inversión y financiamiento de las unidades productivas de alto impacto</t>
  </si>
  <si>
    <t>Unidades productivas de alto impacto atendidas mediante servicios de inversión y financiamiento (Número/Creciente).</t>
  </si>
  <si>
    <t>Sumatoria de unidades productivas de alto impacto atendidas mediante servicios de inversión y financiamiento.</t>
  </si>
  <si>
    <t>1.2.3. Servicios para la apertura de nuevos mercados, nacionales e internacionales, entre las unidades productivas de alto impacto</t>
  </si>
  <si>
    <t>Unidades productivas de alto impacto atendidas mediante servicios para la apertura de nuevos mercados (Número/Creciente).</t>
  </si>
  <si>
    <t>Sumatoria de unidades productivas de alto impacto atendidas mediante servicios para la apertura de nuevos mercados.</t>
  </si>
  <si>
    <t>7847-7844-7848</t>
  </si>
  <si>
    <t xml:space="preserve">1.3. Incremento de la inversión internacional relevante nueva y de reinversión, para el desarrollo socioeconómico y la competitividad de la ciudad región. </t>
  </si>
  <si>
    <t>Decreciente</t>
  </si>
  <si>
    <t xml:space="preserve">1.3.1. Servicios de articulación, relacionamiento estratégico y asesoría para la financiación de emprendimientos dinámicos en la ciudad región a través de inversión internacional relevante. </t>
  </si>
  <si>
    <t>Proyectos de inversión internacional relevante, nuevos y de reinversión, certificados por Invest in Bogota.</t>
  </si>
  <si>
    <t>Sumatoria de proyectos de inversión internacional relevante, nuevos y de reinversión, certificados por Invest in Bogota.</t>
  </si>
  <si>
    <t>1.3.2. Servicios de articulación, relacionamiento estratégico y asesoría para la atracción de inversión internacional relevante para la financiación de emprendimientos o empresas en la Bogotá-Región.</t>
  </si>
  <si>
    <t>Emprendimientos dinámicos financiados por medio de inversión internacional relevante.</t>
  </si>
  <si>
    <t>Sumatoria de emprendimientos dinámicos financiados a través de la inversión internacional relevante.</t>
  </si>
  <si>
    <t>1.3.3. Servicios de articulación, relacionamiento estratégico y asesoría para la captación de eventos y reuniones de gran escala para la Bogotá-Región.</t>
  </si>
  <si>
    <t>Eventos y reuniones (MICE) captados a través de Invest in Bogota.</t>
  </si>
  <si>
    <t>Sumatoria del número de eventos y reuniones (MICE) captados a través de Invest in Bogota.</t>
  </si>
  <si>
    <t>Instituto Distrital de Turismo</t>
  </si>
  <si>
    <t>Gloria Verónica Zambrano Ocampo</t>
  </si>
  <si>
    <t>2. Fomentar condiciones para mejorar la empleabilidad y la generación de ingresos.</t>
  </si>
  <si>
    <t>2.1. Aumento de la población colocada a través de las políticas de mercado de trabajo en Bogotá.</t>
  </si>
  <si>
    <t>Variación porcentual de las personas colocadas a través de las políticas del mercado de trabajo del Distrito.</t>
  </si>
  <si>
    <t>((Número de personas colocadas a través de las políticas del mercado de trabajo del Distrito en el periodo t / Número de personas colocadas a través de las políticas del mercado de trabajo del Distrito en el periodo t-1) -1) * 100</t>
  </si>
  <si>
    <t>2.1.1. Servicios de formación para el trabajo que propenda por el desarrollo de las competencias laborales más demandadas por el mercado y con mejor prospectiva laboral entre sus beneficiarios.</t>
  </si>
  <si>
    <t>Beneficiarios de servicios de formación para el trabajo que propenda por el desarrollo de competencias laborales (Número/Creciente).</t>
  </si>
  <si>
    <t>Sumatoria del número de beneficiarios de servicios de formación para el trabajo que propenda por el desarrollo de competencias laborales.</t>
  </si>
  <si>
    <t>2.1.2. Servicios de formación para la recualificación y/o reconversión laboral de las personas hacia los sectores más dinámicos del mercado de trabajo.</t>
  </si>
  <si>
    <t>Beneficiarios de los servicios de formación para la recualificación y/o reconversión laboral de las personas hacia los sectores más dinámicos del mercado de trabajo.</t>
  </si>
  <si>
    <t>Sumatoria de las personas beneficiarias de los servicios de formación para la recualificación y/o reconversión laboral de las personas hacia los sectores más dinámicos del mercado de trabajo.</t>
  </si>
  <si>
    <t>2.1.3. Programa de incentivos para la colocación de las personas con mayores barreras de acceso al mercado laboral, a través de esquemas de pagos por resultados, bonos de impacto social u otros que se identifiquen por su eficacia.</t>
  </si>
  <si>
    <t>Personas con mayores barreras de acceso colocadas en el mercado laboral (Número/Creciente).</t>
  </si>
  <si>
    <t>Sumatoria del número de personas con mayores barreras de acceso colocadas en el mercado laboral a través del programa.</t>
  </si>
  <si>
    <t>2.1.4. Servicios de gestión y colocación de empleo para la mitigación de barreras con un enfoque de cierre de brechas, a través de la Agencia Pública de Empleo Distrital (APED).</t>
  </si>
  <si>
    <t>Personas atendidas por la APED a través de los servicios de gestión y colocación de empleo con un enfoque de cierre de brechas (Número/Creciente).</t>
  </si>
  <si>
    <t>Sumatoria del número de personas colocadas en los servicios de gestión y colocación de empleo de la APED con un enfoque de cierre de brechas.</t>
  </si>
  <si>
    <t>2.2. Mejora de las condiciones para la articulación de la inclusión social y productiva.</t>
  </si>
  <si>
    <t>Tasa de transición de inclusión social a la productiva (Porcentaje/Constante)</t>
  </si>
  <si>
    <t>(Número de beneficiarios desempleados de programas de inclusión social vinculados a programas de inclusión productiva/Número de beneficiarios desempleados inscritos en programas sociales)*100</t>
  </si>
  <si>
    <t>2.2.1. Servicios de orientación y divulgación para el acceso a los programas de inclusión productiva de los beneficiarios de los programas sociales del distrito de acuerdo a sus características.</t>
  </si>
  <si>
    <t>Personas atendidas mediante servicios de información y orientación para la transición de la inclusión social a la productiva.</t>
  </si>
  <si>
    <t>Sumatoria del número de personas atendidas mediante servicios de información y orientación para la transición de la inclusión social a la productiva.</t>
  </si>
  <si>
    <t>Planeación; IntegraciónSocial; Mujeres; Gobierno</t>
  </si>
  <si>
    <t>Secretaría Distrital de Planeación; Secretaría Distrital de Integración Social; Secretaría Distrital de la Mujer; Secretaría de Gobierno</t>
  </si>
  <si>
    <t>Dirección de Planeación</t>
  </si>
  <si>
    <t>Mónica Maloof Arias</t>
  </si>
  <si>
    <t>(601) 3358000 Ext. 8971</t>
  </si>
  <si>
    <t>mmaloof@sdp.gov.co</t>
  </si>
  <si>
    <t>3. Potenciar las economías de aglomeración.</t>
  </si>
  <si>
    <t>3.1. Mayor aprovechamiento de los beneficios de las economías de aglomeración para mejorar la productividad de la ciudad</t>
  </si>
  <si>
    <t>Aglomeraciones o zonas de la ciudad intervenidas para aprovechar sus economías de aglomeración</t>
  </si>
  <si>
    <t>Sumatoria del número de aglomeraciones o zonas de la ciudad atendidas mediante al menos una de las intervenciones asociadas a este resultado.</t>
  </si>
  <si>
    <t>3.1.1. Bienes o servicios públicos a nivel productivo para las unidades productivas pertenecientes a aglomeraciones (especializadas o diversificadas) del Distrito Capital, de acuerdo con sus necesidades y características económicas.</t>
  </si>
  <si>
    <t>Aglomeraciones atendidas a través de la provisión de bienes o servicios públicos a nivel productivo (Número/Creciente).</t>
  </si>
  <si>
    <t>Sumatoria del número de aglomeraciones atendidas a través de la provisión de bienes o servicios públicos a nivel productivo.</t>
  </si>
  <si>
    <t>Hacienda; Movilidad; Seguridad</t>
  </si>
  <si>
    <t>Secretaría Distrital de Hacienda; Secretaría Distrital de Movilidad; Secretaría Distrital de Seguridad</t>
  </si>
  <si>
    <t>3.1.2. Estrategia económica para incentivar las actividades económicas nocturnas y sus servicios asociados en ciertas zonas de la ciudad.</t>
  </si>
  <si>
    <t>Zonas de la ciudad con la estrategia económica para incentivar las actividades económicas nocturnas y sus servicios asociados implementada (Número/Creciente).</t>
  </si>
  <si>
    <t>Sumatoria del número de zonas de la ciudad con la estrategia económica para incentivar las actividades económicas nocturnas y sus servicios asociados implementada.</t>
  </si>
  <si>
    <t>Movilidad; Seguridad</t>
  </si>
  <si>
    <t>Secretaría Distrital de Movilidad; Secretaría Distrital de Seguridad</t>
  </si>
  <si>
    <t>Oficina Asesora de Planeación Institucional</t>
  </si>
  <si>
    <t>Julieth Rojas Betancour</t>
  </si>
  <si>
    <t>3.1.3. Servicios de acompañamiento y asistencia técnica para fortalecer la vocación económica de los distritos creativos y sus áreas de influencia en la ciudad.</t>
  </si>
  <si>
    <t>Sumatoria del número de acompañamientos técnicos prestados para el acceso a servicios productivos dirigidos al fortalecimiento de la vocación económica de los distritos creativos de la ciudad.</t>
  </si>
  <si>
    <t>Suma</t>
  </si>
  <si>
    <t>Dirección de Competitividad Bogotá Región</t>
  </si>
  <si>
    <t>Mariana Muñoz</t>
  </si>
  <si>
    <t>(601)3693777 Ext: 164</t>
  </si>
  <si>
    <t>mmunoz@desarrolloeconomico.gov.co</t>
  </si>
  <si>
    <t>3.1.4. Servicios para el fortalecimiento de la vocación de los distritos de innovación</t>
  </si>
  <si>
    <t>(Número de distritos de innovación con servicios productivos para el fortalecimiento de su vocación económica / Número total de distritos de innovación de la ciudad) * 100</t>
  </si>
  <si>
    <t>31/12/2028</t>
  </si>
  <si>
    <t>3.1.5. Servicios de identificación y priorización de necesidades para el fortalecimiento de la vocación económica de las intervenciones encaminadas al aprovechamiento económico del espacio público y las operaciones urbanas integrales.</t>
  </si>
  <si>
    <t>Intervenciones de aprovechamiento económico del espacio público y operaciones urbanas integrales coherentes con la vocación económica (Porcentaje/Creciente).</t>
  </si>
  <si>
    <t>(Número de intervenciones de aprovechamiento económico del espacio público y operaciones urbanas integrales coherentes con la vocación económica/Número total de intervenciones de aprovechamiento económico del espacio público y operaciones urbanas integrales)*100</t>
  </si>
  <si>
    <t>Hacienda; Gobierno; Movilidad; Planeación</t>
  </si>
  <si>
    <t>Secretaría Distrital de Hacienda; Departamento Administrativo de La Defensoría Del Espacio Público; Secretaría Distrital de Movilidad; Secretaría Distrital de Planeación</t>
  </si>
  <si>
    <t>3.2. Aumento en la descentralización de los servicios del sector Desarrollo Económico del Distrito con enfoque modular y territorial.</t>
  </si>
  <si>
    <t>Localidades o UPL atendidas mediante los servicios de descentralización del sector desarrollo económico del Distrito.</t>
  </si>
  <si>
    <t>3.2.1. Espacios físicos para la descentralización de los servicios de desarrollo económico, con enfoque modular (de los servicios) y territorial (prioriza las necesidades socioeconómicas de los territorios).</t>
  </si>
  <si>
    <t>Espacios físicos habilitados y en funcionamiento para la descentralización de los servicios del sector desarrollo económico (Número/Creciente).</t>
  </si>
  <si>
    <t>Sumatoria del número de espacios físicos habilitados y en funcionamiento para la descentralización de los servicios del sector desarrollo económico.</t>
  </si>
  <si>
    <t>DesarrolloEconómicoIndustriayTurismo; Gobierno; GestiónPública</t>
  </si>
  <si>
    <t>Secretaría Distrital de Desarrollo Económico; Instituto Distrital de Turismo; Instituto para la Economía Social; Secretaría de Gobierno; Secretaría General</t>
  </si>
  <si>
    <t>Dirección de Estudios de Desarrollo Económico; Oficina Asesora de Planeación</t>
  </si>
  <si>
    <t>Catalina Bejarano; Carolina Chica Builes</t>
  </si>
  <si>
    <t xml:space="preserve">(601)3693777 </t>
  </si>
  <si>
    <t>mbejarano@desarrolloeconomico.gov.co; cchica@desarrolloeconomico.gov.co</t>
  </si>
  <si>
    <t>3.2.2. Servicios de desarrollo empresarial, empleo o emprendimiento integrados a las áreas de la ciudad intervenidos mediante estrategias del cuidado, con enfoque modular (de los servicios) y territorial (prioriza las necesidades socioeconómicas de los territorios).</t>
  </si>
  <si>
    <t>Áreas de la ciudad intervenidas mediante estrategias del cuidado que cuentan con servicios de desarrollo empresarial, empleo y/o emprendimiento integrados (Número/Creciente).</t>
  </si>
  <si>
    <t>(Número de áreas de la ciudad intervenidas mediante estrategias del cuidado que cuentan con servicios para la integración de servicios de desarrollo empresarial, empleo y/o emprendimiento / Número total de áreas de la ciudad con estrategias del cuidado) * 100</t>
  </si>
  <si>
    <t>Mujeres</t>
  </si>
  <si>
    <t>Secretaría Distrital de la Mujer</t>
  </si>
  <si>
    <t>Sandra Catalina Campos Romero</t>
  </si>
  <si>
    <t>(601) 3169001</t>
  </si>
  <si>
    <t>scampos@sdmujer.gov.co</t>
  </si>
  <si>
    <t>4. Aumentar las interacciones y el flujo de ideas entre actores.</t>
  </si>
  <si>
    <t>4.1. Mejora en la planeación y coordinación de las políticas económicas a nivel local, distrital y regional</t>
  </si>
  <si>
    <t>Proyectos, planes y/o programas a nivel local, distrital y/o regional asistidos desde el sector desarrollo económico.</t>
  </si>
  <si>
    <t>(Sumatoria del número de proyectos, planes y/o programas a nivel local, distrital y/o regional asistidos desde el sector desarrollo económico/solicitudes de asistencia en proyectos, planes y/o programas a nivel local, distrital y/o regional)*100</t>
  </si>
  <si>
    <t>4.1.1. Servicios de generación, sistematización, gestión y análisis de información territorial de las actividades económicas de Bogotá D.C., que considere las necesidades, particularidades y conocimiento de los actores locales.</t>
  </si>
  <si>
    <t>(Número de localidades o UPL con información territorial actualizada de sus actividades económicas/Número total de localidades o UPL)*100</t>
  </si>
  <si>
    <t>Hacienda; GestiónPública</t>
  </si>
  <si>
    <t>Unidad Administrativa Especial de Catastro Distrital (UAECD); Agata</t>
  </si>
  <si>
    <t>Oficina Asesora de Planeación y de Aseguramiento de Procesos</t>
  </si>
  <si>
    <t>Liliana Andrea Hernández Moreno</t>
  </si>
  <si>
    <t>4.1.2. Servicios para la formulación de proyectos de empleo, emprendimiento y fortalecimiento empresarial a través de las líneas de inversión del CONFIS.</t>
  </si>
  <si>
    <t>Lineamientos para la formulación de proyectos de empleo, emprendimiento y fortalecimiento empresarial en las líneas de inversión del CONFIS (Número/Constante).</t>
  </si>
  <si>
    <t>Sumatoria de lineamientos para la formulación de proyectos de empleo, emprendimiento y fortalecimiento empresarial en las líneas de inversión del CONFIS (cada 4 años).</t>
  </si>
  <si>
    <t>DesarrolloEconómicoIndustriayTurismo; Gobierno; Planeación</t>
  </si>
  <si>
    <t>Secretaría Distrital de Desarrollo Económico; Secretaría de Gobierno; Secretaría Distrital de Planeación</t>
  </si>
  <si>
    <t>Dirección de Estudios de Desarrollo Económico</t>
  </si>
  <si>
    <t>Catalina Bejarano</t>
  </si>
  <si>
    <t>mbejarano@desarrolloeconomico.gov.co</t>
  </si>
  <si>
    <t>4.1.3. Servicios para la formulación de proyectos de empleo, emprendimiento y fortalecimiento empresarial a través de los conceptos técnicos para los Planes de Desarrollo Local.</t>
  </si>
  <si>
    <t xml:space="preserve">Conceptos técnicos dados en relación al cumplimiento de cadena lógica de la formulación de proyectos de desarrollo local frente a los conceptos de gasto </t>
  </si>
  <si>
    <t>(Número de conceptos técnicos emitidos para la formulación de los proyectos a ejecutarse bajo los lineamientos de los conceptos de gasto determinados para los planes de desarrollo local/Número de solicitudes de conceptos técnicos para la formulación de los proyectos a ejecutarse bajo los lineamientos de los conceptos de gasto determinados para los planes de desarrollo local)*100</t>
  </si>
  <si>
    <t>DesarrolloEconómicoIndustriayTurismo; Gobierno</t>
  </si>
  <si>
    <t>Secretaría Distrital de Desarrollo Económico; Secretaría de Gobierno</t>
  </si>
  <si>
    <t>4.1.4. Servicio de asistencia técnica a las localidades para orientar la formulación de proyectos de desarrollo económico en el marco de los Planes de Desarrollo Local, según lo dispuesto por las alcaldías locales o la comunidad en los presupuestos participativos.</t>
  </si>
  <si>
    <t>Localidades o UPL  (según corresponda) asistidas técnicamente para la formulación de proyectos de desarrollo económico en el marco de los Planes de Desarrollo Local (Porcentaje/Creciente).</t>
  </si>
  <si>
    <t>(Número de localidades o UPL  (según corresponda) asistidas técnicamente para la formulación de proyectos de desarrollo económico en el marco de los Planes de Desarrollo Local/Número total de localidades o UPL (según corresponda) )*100</t>
  </si>
  <si>
    <t>4.1.5. Servicio de asistencia técnica para la coordinación y fortalecimiento de las políticas, estrategias o programas para la generación de ingresos, el fortalecimiento productivo, la intermediación laboral y el emprendimiento que realizan las entidades del Distrito</t>
  </si>
  <si>
    <t>Políticas, estrategias o programas de competencia del sector desarrollo económico de otras entidades distritales asistidas por la SDDE  (Porcentaje/Creciente).</t>
  </si>
  <si>
    <t>(Número de políticas, estrategias o programas de competencia del sector desarrollo económico de otras entidades distritales asistidas por la SDDE/Número de políticas, estrategias o programas de competencia del sector desarrollo económico estructuradas)*100.</t>
  </si>
  <si>
    <t>DesarrolloEconómicoIndustriayTurismo; Planeación; Gobierno; Hacienda</t>
  </si>
  <si>
    <t>Secretaría Distrital de Desarrollo Económico; Secretaría Distrital de Planeación; Secretaría Distrital de Hacienda; Secretaría de Gobierno</t>
  </si>
  <si>
    <t>4.1.6. Estrategia para dinamizar las interdependencias funcionales en las áreas económicas de la Región Metropolitana Bogotá – Cundinamarca</t>
  </si>
  <si>
    <t>Planeación; Hacienda; Ambiente; Movilidad</t>
  </si>
  <si>
    <t>Secretaría Distrital de Planeación; Secretaría Distrital de Hacienda; Secretaría Distrital de Ambiente; Secretaría Distrital de Movilidad</t>
  </si>
  <si>
    <t>4.1.7. Estrategia de articulación y coordinación de los actores del ecosistema de empleabilidad de la Región Metropolitana Bogotá – Cundinamarca</t>
  </si>
  <si>
    <t>Actores participantes en el marco de la estrategia de articulación y coordinación de los servicios de empleabilidad en el Distrito de Bogotá D.C.</t>
  </si>
  <si>
    <t>Sumatoria del número de actores participantes en el marco de la estrategia de articulación y coordinación de los servicios de empleabilidad en el Distrito de Bogotá D.C.</t>
  </si>
  <si>
    <t>4.1.8. Plan económico distrital ante eventos adversos, que establezca los programas de emergencia en materia fiscal, empresarial y de empleo.</t>
  </si>
  <si>
    <t>Plan económico distrital decenal ante eventos adversos formulado y presentado para su adopción (Porcentaje/Creciente).</t>
  </si>
  <si>
    <t>31/12/2025</t>
  </si>
  <si>
    <t>Secretría Distrital de Planeación; Secretaría Distrital de Hacienda; Secretaría Distrital de Ambiente; Secretaría Distrital de Movilidad</t>
  </si>
  <si>
    <t>4.2. Incremento de los espacios de interacción entre actores y la generación de ideas en favor de la productividad y competitividad de la ciudad.</t>
  </si>
  <si>
    <t>((Relaciones productivas t / Relaciones productivas t-1)-1)*100</t>
  </si>
  <si>
    <t>4.2.1. Servicios de networking públicos para establecer, facilitar y fortalecer redes empresariales y de profesionales, principalmente en los distritos de innovación y las aglomeraciones de la ciudad (consolidadas o incipientes)</t>
  </si>
  <si>
    <t>Sumatoria de las unidades productivas que establecen conexiones empresariales o de profesionales establecidas a través de los servicios de networking públicos</t>
  </si>
  <si>
    <t>GestiónPública</t>
  </si>
  <si>
    <t>Secretaría General</t>
  </si>
  <si>
    <t>Alta Consejería de las TIC</t>
  </si>
  <si>
    <t>4.2.2. Servicios de coworking públicos que prioricen los distritos de innovación y las aglomeraciones económicas (consolidadas o incipientes)</t>
  </si>
  <si>
    <t>Espacios de coworking públicos en funcionamiento (Número/Creciente).</t>
  </si>
  <si>
    <t>Sumatoria del número de espacios de coworking públicos en funcionamiento.</t>
  </si>
  <si>
    <t>4.2.3. Estrategia de acompañamiento, articulación y/o promoción de consultorios empresariales para la atención de unidades productivas con el apoyo de expertos, docentes y estudiantes de últimos semestres de programas universitarios y de postgrado.</t>
  </si>
  <si>
    <t>Consultorios empresariales acompañados y/o articulados en el marco de la estrategia (Número/Constante).</t>
  </si>
  <si>
    <t>Sumatoria del número de consultorios empresariales acompañados y/o articulados en el marco de la estrategia.</t>
  </si>
  <si>
    <t>7847-7848</t>
  </si>
  <si>
    <t>4.2.4. Servicios de acompañamiento y articulación con el sector privado para la identificación de necesidades, la articulación con las intervenciones del sector desarrollo económico y/o el apoyo a iniciativas económicas de ciudad.</t>
  </si>
  <si>
    <t>Gremios y/o asociaciones empresariales acompañadas y/o articuladas por el sector desarrollo económico.</t>
  </si>
  <si>
    <t>Sumatoria del número de gremios y/o asociaciones empresariales acompañadas y/o articuladas por el sector desarrollo económico.</t>
  </si>
  <si>
    <t>Gestion</t>
  </si>
  <si>
    <t>4.3. Aumento de las conexiones entre las unidades productivas y los actores de la cadena de producción y comercialización.</t>
  </si>
  <si>
    <t>(Unidades productivas que establecen conexiones con actores de la cadena de producción y comercialización / Unidades productivas que participan en las estrategias de conexiones asociadas a este resultado)*100</t>
  </si>
  <si>
    <t>Sumatoria del número de espacios de intermediación desarrollados.</t>
  </si>
  <si>
    <t>4.3.3. Servicios para el análisis y definición de apuestas desde el sector desarrollo económico, encaminadas a la mejora regulatoria, disminución de costos de transacción y fortalecimiento del clima de negocios.</t>
  </si>
  <si>
    <t>Agenda de mejora regulatoria y del clima de negocios de Bogotá D.C. definida y adoptada (Porcentaje/Creciente).</t>
  </si>
  <si>
    <t>Sumatoria del porcentaje de avance en la definición y adopción de la agenda
Hito 1 (40 % en 2023): Definición de la agenda.
Hito 2 (10 % en 2024): Empalme y planeación de la implementación
Hito 3 (50 % en 2025): Implementación de la agenda y sus apuestas (definir mínimo en función de las apuestas identificadas en la agenda)</t>
  </si>
  <si>
    <t>DesarrolloEconómicoIndustriayTurismo; Jurídica; Hacienda; Gobierno; DesarrolloEconómicoIndustriayTurismo</t>
  </si>
  <si>
    <t>Secretaría Distrital de Desarrollo Económico; Secretaría Jurídica; Secretaría Distrital de Hacienda; Secretaría de Gobierno; Invest in Bogota</t>
  </si>
  <si>
    <t>Instrucciones para el diligenciamiento del Plan de Acción</t>
  </si>
  <si>
    <r>
      <rPr>
        <sz val="14"/>
        <color theme="1"/>
        <rFont val="Arial Narrow"/>
      </rPr>
      <t xml:space="preserve">En el diligenciamiento del formato </t>
    </r>
    <r>
      <rPr>
        <b/>
        <sz val="14"/>
        <color theme="1"/>
        <rFont val="Arial Narrow"/>
      </rPr>
      <t>NO</t>
    </r>
    <r>
      <rPr>
        <sz val="14"/>
        <color theme="1"/>
        <rFont val="Arial Narrow"/>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</si>
  <si>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</si>
  <si>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</si>
  <si>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</si>
  <si>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rPr>
      <t xml:space="preserve">a. Nombre de la política pública: </t>
    </r>
    <r>
      <rPr>
        <sz val="12"/>
        <color theme="1"/>
        <rFont val="Arial Narrow"/>
      </rPr>
      <t xml:space="preserve">
- Escribir el nombre de la política pública.</t>
    </r>
  </si>
  <si>
    <r>
      <rPr>
        <b/>
        <sz val="12"/>
        <color theme="1"/>
        <rFont val="Arial Narrow"/>
      </rPr>
      <t xml:space="preserve">b. Documento CONPES Distrital #:
</t>
    </r>
    <r>
      <rPr>
        <sz val="12"/>
        <color theme="1"/>
        <rFont val="Arial Narrow"/>
      </rPr>
      <t>Aplica para documentos de política aprobados por el CONPES D.C.</t>
    </r>
    <r>
      <rPr>
        <b/>
        <sz val="12"/>
        <color theme="1"/>
        <rFont val="Arial Narrow"/>
      </rPr>
      <t xml:space="preserve">
</t>
    </r>
    <r>
      <rPr>
        <sz val="12"/>
        <color theme="1"/>
        <rFont val="Arial Narrow"/>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</si>
  <si>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color theme="1"/>
        <rFont val="Arial Narrow"/>
      </rPr>
      <t xml:space="preserve">c. Fecha de aprobación: 
</t>
    </r>
    <r>
      <rPr>
        <sz val="12"/>
        <color theme="1"/>
        <rFont val="Arial Narrow"/>
      </rPr>
      <t>Si es política pública vigente coloque la fecha de aprobación del acto administrativo.</t>
    </r>
    <r>
      <rPr>
        <b/>
        <sz val="12"/>
        <color theme="1"/>
        <rFont val="Arial Narrow"/>
      </rPr>
      <t xml:space="preserve">
</t>
    </r>
    <r>
      <rPr>
        <sz val="12"/>
        <color theme="1"/>
        <rFont val="Arial Narrow"/>
      </rPr>
      <t>En caso que sean documentos de política aprobados por el CONPES D.C., la Secretaría Técnica suscribe la fecha de aprobación una vez se numere el documento y publique.
Corresponde a la fecha de sesión CONPES D.C</t>
    </r>
  </si>
  <si>
    <r>
      <rPr>
        <b/>
        <sz val="12"/>
        <color theme="1"/>
        <rFont val="Arial Narrow"/>
      </rPr>
      <t>d. Fecha de actualización:</t>
    </r>
    <r>
      <rPr>
        <sz val="12"/>
        <color theme="1"/>
        <rFont val="Arial Narrow"/>
      </rPr>
      <t xml:space="preserve">
Esta información será diligenciada por la Secretaría Técnica del CONPES D.C.
Corresponde a la fecha en la que se modifique datos del Plan de Acción. </t>
    </r>
  </si>
  <si>
    <r>
      <rPr>
        <b/>
        <sz val="12"/>
        <color theme="1"/>
        <rFont val="Arial Narrow"/>
      </rPr>
      <t xml:space="preserve">e. Fecha de corte seguimiento:
</t>
    </r>
    <r>
      <rPr>
        <sz val="12"/>
        <color theme="1"/>
        <rFont val="Arial Narrow"/>
      </rPr>
      <t>Esta información será diligenciada por la Secretaría Técnica del CONPES D.C.
Corresponde a la fecha de corte en la que se haga seguimiento a los planes de acción, establecida cada 6 meses.</t>
    </r>
  </si>
  <si>
    <r>
      <rPr>
        <b/>
        <sz val="12"/>
        <color theme="1"/>
        <rFont val="Arial Narrow"/>
      </rPr>
      <t xml:space="preserve">f. Sector y entidad líder: </t>
    </r>
    <r>
      <rPr>
        <sz val="12"/>
        <color theme="1"/>
        <rFont val="Arial Narrow"/>
      </rPr>
      <t>Lista desplegable</t>
    </r>
    <r>
      <rPr>
        <b/>
        <sz val="12"/>
        <color theme="1"/>
        <rFont val="Arial Narrow"/>
      </rPr>
      <t xml:space="preserve">
</t>
    </r>
    <r>
      <rPr>
        <sz val="12"/>
        <color theme="1"/>
        <rFont val="Arial Narrow"/>
      </rPr>
      <t>Relacionar el sector y la entidad cabeza de sector que lidera la política pública.</t>
    </r>
  </si>
  <si>
    <r>
      <rPr>
        <b/>
        <sz val="12"/>
        <color theme="1"/>
        <rFont val="Arial Narrow"/>
      </rPr>
      <t>g. Sectores y entidades corresponsables:</t>
    </r>
    <r>
      <rPr>
        <sz val="12"/>
        <color theme="1"/>
        <rFont val="Arial Narrow"/>
      </rPr>
      <t xml:space="preserve"> Lista desplegable</t>
    </r>
    <r>
      <rPr>
        <b/>
        <sz val="12"/>
        <color theme="1"/>
        <rFont val="Arial Narrow"/>
      </rPr>
      <t xml:space="preserve">
</t>
    </r>
    <r>
      <rPr>
        <sz val="12"/>
        <color theme="1"/>
        <rFont val="Arial Narrow"/>
      </rPr>
      <t>Se deben relacionar las entidades que son corresponsables en la formulación e implementación de la política pública.</t>
    </r>
  </si>
  <si>
    <t>Objetivos</t>
  </si>
  <si>
    <r>
      <rPr>
        <b/>
        <sz val="12"/>
        <color theme="1"/>
        <rFont val="Arial Narrow"/>
      </rPr>
      <t>a. Objetivo General:</t>
    </r>
    <r>
      <rPr>
        <sz val="12"/>
        <color theme="1"/>
        <rFont val="Arial Narrow"/>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</si>
  <si>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rPr>
      <t xml:space="preserve">b. Objetivos Específicos: 
</t>
    </r>
    <r>
      <rPr>
        <sz val="12"/>
        <color theme="1"/>
        <rFont val="Arial Narrow"/>
      </rPr>
      <t>Corresponden a las acciones que se deben cumplir para alcanzar el objetivo general.
Están definidos en la política.
Inserte cuantas filas sean necesarias.</t>
    </r>
  </si>
  <si>
    <r>
      <rPr>
        <b/>
        <sz val="12"/>
        <color theme="1"/>
        <rFont val="Arial Narrow"/>
      </rPr>
      <t xml:space="preserve">c. Importancia relativa del objetivo especifico: </t>
    </r>
    <r>
      <rPr>
        <sz val="12"/>
        <color theme="1"/>
        <rFont val="Arial Narrow"/>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</si>
  <si>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</si>
  <si>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rPr>
      <t xml:space="preserve">a. Resultado o producto esperado: </t>
    </r>
    <r>
      <rPr>
        <sz val="12"/>
        <color theme="1"/>
        <rFont val="Arial Narrow"/>
      </rPr>
      <t xml:space="preserve">Se entiende el </t>
    </r>
    <r>
      <rPr>
        <b/>
        <sz val="12"/>
        <color theme="1"/>
        <rFont val="Arial Narrow"/>
      </rPr>
      <t xml:space="preserve">resultado esperado </t>
    </r>
    <r>
      <rPr>
        <sz val="12"/>
        <color theme="1"/>
        <rFont val="Arial Narrow"/>
      </rPr>
      <t xml:space="preserve">como el efecto generado por la entrega de bienes y servicios por parte del Estado sobre una población específica.
Se entiende como </t>
    </r>
    <r>
      <rPr>
        <b/>
        <sz val="12"/>
        <color theme="1"/>
        <rFont val="Arial Narrow"/>
      </rPr>
      <t xml:space="preserve">producto esperado </t>
    </r>
    <r>
      <rPr>
        <sz val="12"/>
        <color theme="1"/>
        <rFont val="Arial Narrow"/>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</si>
  <si>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rPr>
      <t>b. Importancia relativa del indicador de resultado:</t>
    </r>
    <r>
      <rPr>
        <sz val="12"/>
        <color theme="1"/>
        <rFont val="Arial Narrow"/>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color theme="1"/>
        <rFont val="Arial Narrow"/>
      </rPr>
      <t>Importancia relativa del indicador de producto:</t>
    </r>
    <r>
      <rPr>
        <sz val="12"/>
        <color theme="1"/>
        <rFont val="Arial Narrow"/>
      </rPr>
      <t xml:space="preserve"> El valor asignado corresponde a la importancia e incidencia que se considera tiene el producto en el cumplimiento del resultado y del objetivo sucesivamente.</t>
    </r>
  </si>
  <si>
    <r>
      <rPr>
        <b/>
        <sz val="12"/>
        <color theme="1"/>
        <rFont val="Arial Narrow"/>
      </rPr>
      <t xml:space="preserve">c. Nombre del indicador de resultado o de producto: </t>
    </r>
    <r>
      <rPr>
        <sz val="12"/>
        <color theme="1"/>
        <rFont val="Arial Narrow"/>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</si>
  <si>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color theme="1"/>
        <rFont val="Arial Narrow"/>
      </rPr>
      <t xml:space="preserve">d. Fórmula de cálculo del indicador de resultado o de producto: </t>
    </r>
    <r>
      <rPr>
        <sz val="12"/>
        <color theme="1"/>
        <rFont val="Arial Narrow"/>
      </rPr>
      <t>Escribir la expresión matemática con la cual se calcula el indicador.</t>
    </r>
  </si>
  <si>
    <r>
      <rPr>
        <b/>
        <sz val="12"/>
        <color theme="1"/>
        <rFont val="Arial Narrow"/>
      </rPr>
      <t xml:space="preserve">e.Enfoque: </t>
    </r>
    <r>
      <rPr>
        <sz val="12"/>
        <color theme="1"/>
        <rFont val="Arial Narrow"/>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</si>
  <si>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rPr>
      <t>d. Tipo de anualización:</t>
    </r>
    <r>
      <rPr>
        <sz val="12"/>
        <color theme="1"/>
        <rFont val="Arial Narrow"/>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rPr>
      <t>suma</t>
    </r>
    <r>
      <rPr>
        <sz val="12"/>
        <color theme="1"/>
        <rFont val="Arial Narrow"/>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rPr>
      <t xml:space="preserve"> constante</t>
    </r>
    <r>
      <rPr>
        <sz val="12"/>
        <color theme="1"/>
        <rFont val="Arial Narrow"/>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rPr>
      <t>creciente</t>
    </r>
    <r>
      <rPr>
        <sz val="12"/>
        <color theme="1"/>
        <rFont val="Arial Narrow"/>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rPr>
      <t>decreciente</t>
    </r>
    <r>
      <rPr>
        <sz val="12"/>
        <color theme="1"/>
        <rFont val="Arial Narrow"/>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</si>
  <si>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rPr>
      <t>e. Indicador del PDD:</t>
    </r>
    <r>
      <rPr>
        <sz val="12"/>
        <color theme="1"/>
        <rFont val="Arial Narrow"/>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</si>
  <si>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color theme="1"/>
        <rFont val="Arial Narrow"/>
      </rPr>
      <t>f. Objetivo de Desarrollo Sostenible ODS:</t>
    </r>
    <r>
      <rPr>
        <sz val="12"/>
        <color theme="1"/>
        <rFont val="Arial Narrow"/>
      </rPr>
      <t xml:space="preserve"> </t>
    </r>
    <r>
      <rPr>
        <sz val="12"/>
        <color theme="1"/>
        <rFont val="Arial Narrow"/>
      </rPr>
      <t>Cada producto, debe relacionarse de acuerdo con los objetivos mundiales, a su vez debe ser identificada la meta del ODS.
Esta matríz se encuentra en la caja de herramientas.</t>
    </r>
  </si>
  <si>
    <r>
      <rPr>
        <b/>
        <sz val="12"/>
        <color theme="1"/>
        <rFont val="Arial Narrow"/>
      </rPr>
      <t>g. Línea base:</t>
    </r>
    <r>
      <rPr>
        <sz val="12"/>
        <color theme="1"/>
        <rFont val="Arial Narrow"/>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</si>
  <si>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color theme="1"/>
        <rFont val="Arial Narrow"/>
      </rPr>
      <t>h. Tiempos de ejecución:</t>
    </r>
    <r>
      <rPr>
        <sz val="12"/>
        <color theme="1"/>
        <rFont val="Arial Narrow"/>
      </rPr>
      <t xml:space="preserve"> ¿En cuánto tiempo se alcanzará la meta? Es decir, el período que tomará lograr el resultado o producto.</t>
    </r>
    <r>
      <rPr>
        <b/>
        <sz val="12"/>
        <color theme="1"/>
        <rFont val="Arial Narrow"/>
      </rPr>
      <t xml:space="preserve">
Año inicio y Año Fin: </t>
    </r>
    <r>
      <rPr>
        <sz val="12"/>
        <color theme="1"/>
        <rFont val="Arial Narrow"/>
      </rPr>
      <t>Corresponde al año en el que inicia la acción y el año en el que se espera esta finalice.</t>
    </r>
  </si>
  <si>
    <r>
      <rPr>
        <b/>
        <sz val="12"/>
        <color theme="1"/>
        <rFont val="Arial Narrow"/>
      </rPr>
      <t>i. Metas - anuales y final:</t>
    </r>
    <r>
      <rPr>
        <sz val="12"/>
        <color theme="1"/>
        <rFont val="Arial Narrow"/>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</si>
  <si>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</si>
  <si>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rPr>
      <t xml:space="preserve">a. Costos estimados:
En el caso de no contar con el dato por dificultades en su cálculo no colocar cero (0) dejarlo vacío.
</t>
    </r>
    <r>
      <rPr>
        <sz val="12"/>
        <color theme="1"/>
        <rFont val="Arial Narrow"/>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</si>
  <si>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rPr>
      <t>b. Recursos disponibles:</t>
    </r>
    <r>
      <rPr>
        <sz val="12"/>
        <color theme="1"/>
        <rFont val="Arial Narrow"/>
      </rPr>
      <t xml:space="preserve"> Corresponden al valor destinado para el cumplimiento del producto y es el recurso con el que se cuenta para su avance y cumplimiento.</t>
    </r>
  </si>
  <si>
    <r>
      <rPr>
        <b/>
        <sz val="12"/>
        <color theme="1"/>
        <rFont val="Arial Narrow"/>
      </rPr>
      <t>c. Fuente de financiación:</t>
    </r>
    <r>
      <rPr>
        <sz val="12"/>
        <color theme="1"/>
        <rFont val="Arial Narrow"/>
      </rPr>
      <t xml:space="preserve"> Esta puede ser por funcionamiento, inversión, crédito, cooperación, donación, sector privado, entre otras. Si se aborda más de una fuente de financiación se separan con un punto y coma (;).</t>
    </r>
  </si>
  <si>
    <r>
      <rPr>
        <b/>
        <sz val="12"/>
        <color theme="1"/>
        <rFont val="Arial Narrow"/>
      </rPr>
      <t>a.</t>
    </r>
    <r>
      <rPr>
        <sz val="12"/>
        <color theme="1"/>
        <rFont val="Arial Narrow"/>
      </rPr>
      <t xml:space="preserve"> Corresponde a la información de la persona de contacto en la que se relaciona el sector, la entidad responsable de ejecutar y avanzar en el indicador, así como de alcanzar el producto. </t>
    </r>
    <r>
      <rPr>
        <b/>
        <sz val="12"/>
        <color theme="1"/>
        <rFont val="Arial Narrow"/>
      </rPr>
      <t>Esta información debe estar diligenciada completamente.</t>
    </r>
  </si>
  <si>
    <t>Corresponsable de la ejecución</t>
  </si>
  <si>
    <r>
      <rPr>
        <b/>
        <sz val="12"/>
        <color theme="1"/>
        <rFont val="Arial Narrow"/>
      </rPr>
      <t>a.</t>
    </r>
    <r>
      <rPr>
        <sz val="12"/>
        <color theme="1"/>
        <rFont val="Arial Narrow"/>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</si>
  <si>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</si>
  <si>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</si>
  <si>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</si>
  <si>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rPr>
      <t xml:space="preserve">a. Nombre del indicador: </t>
    </r>
    <r>
      <rPr>
        <sz val="12"/>
        <color theme="1"/>
        <rFont val="Arial Narrow"/>
      </rPr>
      <t xml:space="preserve">
- Escribir el nombre del indicador, el cual debe dar cuenta de lo que está midiendo, no debe incluir más de una acción.</t>
    </r>
  </si>
  <si>
    <r>
      <rPr>
        <b/>
        <sz val="12"/>
        <color theme="1"/>
        <rFont val="Arial Narrow"/>
      </rPr>
      <t xml:space="preserve">b. Relación entre el indicador de resultado e indicadores de producto:
</t>
    </r>
    <r>
      <rPr>
        <sz val="12"/>
        <color theme="1"/>
        <rFont val="Arial Narrow"/>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</si>
  <si>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rPr>
      <t xml:space="preserve">c. Relación con el PDD: </t>
    </r>
    <r>
      <rPr>
        <sz val="12"/>
        <color theme="1"/>
        <rFont val="Arial Narrow"/>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</si>
  <si>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rPr>
      <t xml:space="preserve">d. Sector y entidad responsable: </t>
    </r>
    <r>
      <rPr>
        <sz val="12"/>
        <color theme="1"/>
        <rFont val="Arial Narrow"/>
      </rPr>
      <t>Lista desplegable
- Se refiere a la identificación del sector y entidad responsable del cumplimiento del indicador.</t>
    </r>
  </si>
  <si>
    <r>
      <rPr>
        <b/>
        <sz val="12"/>
        <color theme="1"/>
        <rFont val="Arial Narrow"/>
      </rPr>
      <t xml:space="preserve">e. Entidades involucradas en el cumplimiento del indicador:
</t>
    </r>
    <r>
      <rPr>
        <sz val="12"/>
        <color theme="1"/>
        <rFont val="Arial Narrow"/>
      </rPr>
      <t>Se debe relacionar las entidades que tienen responsabilidad directa o compartida en el cumplimiento del indicador</t>
    </r>
  </si>
  <si>
    <r>
      <rPr>
        <b/>
        <sz val="12"/>
        <color theme="1"/>
        <rFont val="Arial Narrow"/>
      </rPr>
      <t>f. Descripción de indicador:</t>
    </r>
    <r>
      <rPr>
        <sz val="12"/>
        <color theme="1"/>
        <rFont val="Arial Narrow"/>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</si>
  <si>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rPr>
      <t xml:space="preserve">g. Descripción del Producto: </t>
    </r>
    <r>
      <rPr>
        <sz val="12"/>
        <color theme="1"/>
        <rFont val="Arial Narrow"/>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</si>
  <si>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rPr>
      <t xml:space="preserve">h. Meta(s) de resultado a la que el producto aporta mediante su implementación: </t>
    </r>
    <r>
      <rPr>
        <sz val="12"/>
        <color theme="1"/>
        <rFont val="Arial Narrow"/>
      </rPr>
      <t>Se identifica la o las meta de resultado a la que el producto aporta mediante su implementación.</t>
    </r>
  </si>
  <si>
    <r>
      <rPr>
        <b/>
        <sz val="12"/>
        <color theme="1"/>
        <rFont val="Arial Narrow"/>
      </rPr>
      <t xml:space="preserve">i. Objetivo de Desarrollo Sostenible ODS: </t>
    </r>
    <r>
      <rPr>
        <sz val="12"/>
        <color theme="1"/>
        <rFont val="Arial Narrow"/>
      </rPr>
      <t>Cada producto, debe relacionarse de acuerdo con los objetivos mundiales, a su vez debe ser identificada la meta del ODS.
Esta matríz se encuentra en la caja de herramientas.</t>
    </r>
  </si>
  <si>
    <t>Medición</t>
  </si>
  <si>
    <r>
      <rPr>
        <b/>
        <sz val="12"/>
        <color theme="1"/>
        <rFont val="Arial Narrow"/>
      </rPr>
      <t xml:space="preserve">a. Fórmula de cálculo: </t>
    </r>
    <r>
      <rPr>
        <sz val="12"/>
        <color theme="1"/>
        <rFont val="Arial Narrow"/>
      </rPr>
      <t>Escribir la expresión matemática con la cual se calcula el indicador.</t>
    </r>
  </si>
  <si>
    <r>
      <rPr>
        <b/>
        <sz val="12"/>
        <color theme="1"/>
        <rFont val="Arial Narrow"/>
      </rPr>
      <t>b. Unidad de medida:</t>
    </r>
    <r>
      <rPr>
        <sz val="12"/>
        <color theme="1"/>
        <rFont val="Arial Narrow"/>
      </rPr>
      <t xml:space="preserve"> Escribir el parámetro de referencia para determinar las magnitudes de medición del indicador.</t>
    </r>
  </si>
  <si>
    <r>
      <rPr>
        <b/>
        <sz val="12"/>
        <color theme="1"/>
        <rFont val="Arial Narrow"/>
      </rPr>
      <t>c. Periodicidad de medición:</t>
    </r>
    <r>
      <rPr>
        <sz val="12"/>
        <color theme="1"/>
        <rFont val="Arial Narrow"/>
      </rPr>
      <t xml:space="preserve"> Explicar la frecuencia con la cual se miden los resultados.</t>
    </r>
  </si>
  <si>
    <r>
      <rPr>
        <b/>
        <sz val="12"/>
        <color theme="1"/>
        <rFont val="Arial Narrow"/>
      </rPr>
      <t>d. Línea base:</t>
    </r>
    <r>
      <rPr>
        <sz val="12"/>
        <color theme="1"/>
        <rFont val="Arial Narrow"/>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</si>
  <si>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rPr>
      <t xml:space="preserve">e. Año inicio y Año Fin: </t>
    </r>
    <r>
      <rPr>
        <sz val="12"/>
        <color theme="1"/>
        <rFont val="Arial Narrow"/>
      </rPr>
      <t>Corresponde al año en el que inicia la acción y el año en el que se espera esta finalice.</t>
    </r>
  </si>
  <si>
    <r>
      <rPr>
        <b/>
        <sz val="12"/>
        <color theme="1"/>
        <rFont val="Arial Narrow"/>
      </rPr>
      <t>f. Metas:</t>
    </r>
    <r>
      <rPr>
        <sz val="12"/>
        <color theme="1"/>
        <rFont val="Arial Narrow"/>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</si>
  <si>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rPr>
      <t xml:space="preserve">g. Metodología de la medición: </t>
    </r>
    <r>
      <rPr>
        <sz val="12"/>
        <color theme="1"/>
        <rFont val="Arial Narrow"/>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</si>
  <si>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rPr>
      <t xml:space="preserve">h. Territorialización del indicador: </t>
    </r>
    <r>
      <rPr>
        <sz val="12"/>
        <color theme="1"/>
        <rFont val="Arial Narrow"/>
      </rPr>
      <t>Identifique y marque con una "X" si el indicador se puede calcular o contar con el dato a nivel local (localidad), por UPZ, u otra medición a nivel territorial.</t>
    </r>
  </si>
  <si>
    <r>
      <rPr>
        <b/>
        <sz val="12"/>
        <color theme="1"/>
        <rFont val="Arial Narrow"/>
      </rPr>
      <t xml:space="preserve">i. Fuentes de medición: </t>
    </r>
    <r>
      <rPr>
        <sz val="12"/>
        <color theme="1"/>
        <rFont val="Arial Narrow"/>
      </rPr>
      <t>Escriba las entidades y sistemas de información encargados de la producción o suministro de la información que se utiliza para la construcción del indicador.</t>
    </r>
  </si>
  <si>
    <r>
      <rPr>
        <b/>
        <sz val="12"/>
        <color theme="1"/>
        <rFont val="Arial Narrow"/>
      </rPr>
      <t xml:space="preserve">i. Días de rezago: </t>
    </r>
    <r>
      <rPr>
        <sz val="12"/>
        <color theme="1"/>
        <rFont val="Arial Narrow"/>
      </rPr>
      <t>Escriba los días que tarda la información para estar disponible después de cumplido el periodo de referencia o el medido.</t>
    </r>
  </si>
  <si>
    <r>
      <rPr>
        <b/>
        <sz val="12"/>
        <color theme="1"/>
        <rFont val="Arial Narrow"/>
      </rPr>
      <t>j. Serie disponible:</t>
    </r>
    <r>
      <rPr>
        <sz val="12"/>
        <color theme="1"/>
        <rFont val="Arial Narrow"/>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</si>
  <si>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</si>
  <si>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</si>
  <si>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</si>
  <si>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</si>
  <si>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</si>
  <si>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</si>
  <si>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ENFOQUE</t>
  </si>
  <si>
    <t>Derechos Humanos</t>
  </si>
  <si>
    <t>Género</t>
  </si>
  <si>
    <t>SECTORES</t>
  </si>
  <si>
    <t>ENTIDAD</t>
  </si>
  <si>
    <t>Poblacional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</si>
  <si>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</si>
  <si>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</si>
  <si>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</si>
  <si>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</si>
  <si>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</si>
  <si>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</si>
  <si>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</si>
  <si>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</si>
  <si>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</si>
  <si>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</si>
  <si>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</si>
  <si>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</si>
  <si>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Secretaría de Seguridad, Convivencia y Justicia</t>
  </si>
  <si>
    <t>Planeación</t>
  </si>
  <si>
    <t>UAE Cuerpo Oficial de Bomberos de Bogotá</t>
  </si>
  <si>
    <t>Secretaría Jurídica Distrital</t>
  </si>
  <si>
    <t xml:space="preserve">Educación </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</si>
  <si>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</si>
  <si>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</si>
  <si>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</si>
  <si>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</si>
  <si>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</si>
  <si>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</si>
  <si>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</si>
  <si>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</si>
  <si>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</si>
  <si>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Hábitat</t>
  </si>
  <si>
    <t>Instituto para la economía social IPES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</si>
  <si>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</si>
  <si>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</si>
  <si>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</si>
  <si>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</si>
  <si>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</si>
  <si>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</si>
  <si>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</si>
  <si>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</si>
  <si>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</si>
  <si>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</si>
  <si>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</si>
  <si>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</si>
  <si>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</si>
  <si>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</si>
  <si>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</si>
  <si>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</si>
  <si>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</si>
  <si>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</si>
  <si>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</si>
  <si>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</si>
  <si>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</si>
  <si>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</si>
  <si>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</si>
  <si>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</si>
  <si>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</si>
  <si>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</si>
  <si>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</si>
  <si>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</si>
  <si>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</si>
  <si>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</si>
  <si>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</si>
  <si>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</si>
  <si>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</si>
  <si>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</si>
  <si>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</si>
  <si>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</si>
  <si>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</si>
  <si>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</si>
  <si>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</si>
  <si>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</si>
  <si>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</si>
  <si>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</si>
  <si>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</si>
  <si>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</si>
  <si>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</si>
  <si>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</si>
  <si>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</si>
  <si>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</si>
  <si>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</si>
  <si>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</si>
  <si>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</si>
  <si>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</si>
  <si>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</si>
  <si>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</si>
  <si>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</si>
  <si>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</si>
  <si>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</si>
  <si>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</si>
  <si>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</si>
  <si>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</si>
  <si>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</si>
  <si>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</si>
  <si>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</si>
  <si>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</si>
  <si>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</si>
  <si>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</si>
  <si>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</si>
  <si>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</si>
  <si>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</si>
  <si>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</si>
  <si>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</si>
  <si>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</si>
  <si>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</si>
  <si>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</si>
  <si>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</si>
  <si>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</si>
  <si>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</si>
  <si>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</si>
  <si>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</si>
  <si>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</si>
  <si>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</si>
  <si>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</si>
  <si>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</si>
  <si>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</si>
  <si>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</si>
  <si>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</si>
  <si>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</si>
  <si>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</si>
  <si>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</si>
  <si>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</si>
  <si>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</si>
  <si>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</si>
  <si>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</si>
  <si>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</si>
  <si>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</si>
  <si>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</si>
  <si>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</si>
  <si>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</si>
  <si>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</si>
  <si>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</si>
  <si>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</si>
  <si>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</si>
  <si>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</si>
  <si>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</si>
  <si>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</si>
  <si>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</si>
  <si>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</si>
  <si>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</si>
  <si>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</si>
  <si>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</si>
  <si>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</si>
  <si>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</si>
  <si>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</si>
  <si>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</si>
  <si>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</si>
  <si>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</si>
  <si>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</si>
  <si>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</si>
  <si>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</si>
  <si>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</si>
  <si>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</si>
  <si>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</si>
  <si>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</si>
  <si>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</si>
  <si>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</si>
  <si>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</si>
  <si>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</si>
  <si>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</si>
  <si>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</si>
  <si>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</si>
  <si>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</si>
  <si>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</si>
  <si>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</si>
  <si>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</si>
  <si>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</si>
  <si>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</si>
  <si>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</si>
  <si>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</si>
  <si>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</si>
  <si>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</si>
  <si>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</si>
  <si>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</si>
  <si>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</si>
  <si>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FICHA TÉCNICA INDICADOR DE PRODUCTO</t>
  </si>
  <si>
    <t>Información general</t>
  </si>
  <si>
    <t>Nombre del indicador</t>
  </si>
  <si>
    <t>Relación entre el indicador de producto y el resultado esperado</t>
  </si>
  <si>
    <t>El indicador del producto tiene una relación directa con el indicador de resultado IR 1.1</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</si>
  <si>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</si>
  <si>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Pilar, Objetivo o Eje del PDD</t>
  </si>
  <si>
    <t>Hacer un nuevo contrato social con igualdad de oportunidades para la inclusión social, productiva y política</t>
  </si>
  <si>
    <t>Programa (PDD)</t>
  </si>
  <si>
    <t>Cierre de brechas para la inclusión productiva urbano rural</t>
  </si>
  <si>
    <t>Sector responsable</t>
  </si>
  <si>
    <t>Entidades involucradas en el cumplimiento del indicador</t>
  </si>
  <si>
    <t>SDDE</t>
  </si>
  <si>
    <t xml:space="preserve">Entidad </t>
  </si>
  <si>
    <t>Descripción del indicador</t>
  </si>
  <si>
    <t>El indicador mide el avance en la atención de la Secretaría Distrital de Desarrollo Económico a las unidades productivas locales a través de los servicios para el fortalecimiento de competencias y de asistencia técnica para apoyar la ideación, el emprendimiento y/o procesos productivos.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fortalecimiento de las competencias y la prestación de asistencia técnica en materia de ideación, emprendimiento y/o procesos productivos.</t>
  </si>
  <si>
    <t>Descripción del producto</t>
  </si>
  <si>
    <t>Corresponde a los servicios de fortalecimiento de competencias y de asistencia técnica para apoyar la ideación, el emprendimiento y/o los procesos productivos de las unidades productivas locales o de base. Se tendrán en cuenta sus características, de forma tal que se aborden los enfoques diferencial, de género y poblacional.
Este producto será suministrado por la Subdirección de Emprendimiento y Negocios. No obstante, en los casos que la Subdirección de Emprendimiento y Negocios lo requiera, la Subdirección de Financiamiento e Inclusión Financiera apoyará la provisión de este producto mediante los servicios a cargo de esta última subdirección.</t>
  </si>
  <si>
    <t>Meta(s) de resultado a la que el producto aporta mediante su implementación.</t>
  </si>
  <si>
    <t>Objetivo de Desarrollo Sostenible ODS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</si>
  <si>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</si>
  <si>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Diferencial; Género; Poblacional</t>
  </si>
  <si>
    <t>Fórmula de cálculo</t>
  </si>
  <si>
    <t>Unidad de medida</t>
  </si>
  <si>
    <t>Kilómetros</t>
  </si>
  <si>
    <t>Toneladas</t>
  </si>
  <si>
    <t>Programas</t>
  </si>
  <si>
    <t>Personas</t>
  </si>
  <si>
    <t>Hectáreas</t>
  </si>
  <si>
    <t>Habitantes</t>
  </si>
  <si>
    <t>Acuerdos</t>
  </si>
  <si>
    <t>Documento</t>
  </si>
  <si>
    <t>Estrategia</t>
  </si>
  <si>
    <t>X</t>
  </si>
  <si>
    <t>Cuál?</t>
  </si>
  <si>
    <t>Unidades productivas locales.</t>
  </si>
  <si>
    <t>Periodicidad de medición</t>
  </si>
  <si>
    <t>Mensual</t>
  </si>
  <si>
    <t>Trimestral</t>
  </si>
  <si>
    <t>Anual</t>
  </si>
  <si>
    <t>Bimestral</t>
  </si>
  <si>
    <t>Semestral</t>
  </si>
  <si>
    <t>Línea Base (LB)</t>
  </si>
  <si>
    <t>LB</t>
  </si>
  <si>
    <t>Fecha de LB</t>
  </si>
  <si>
    <t>promedio 2020 - 2022</t>
  </si>
  <si>
    <t>Fuente LB</t>
  </si>
  <si>
    <t>SDDE - Subdirección de Emprendimiento y Negocios</t>
  </si>
  <si>
    <t>Año inicio - Año fin</t>
  </si>
  <si>
    <t>Año inicio</t>
  </si>
  <si>
    <t>Año Fin</t>
  </si>
  <si>
    <t>2038</t>
  </si>
  <si>
    <t>Metas</t>
  </si>
  <si>
    <t>Año 1 - 2023</t>
  </si>
  <si>
    <t>Año 2 - 2024</t>
  </si>
  <si>
    <t>Año 3 - 2025</t>
  </si>
  <si>
    <t>Año 4 - 2026</t>
  </si>
  <si>
    <t>Año 5 - 2027</t>
  </si>
  <si>
    <t>Año 6 - 2028</t>
  </si>
  <si>
    <t>Año 7 - 2029</t>
  </si>
  <si>
    <t>Año 8 - 2030</t>
  </si>
  <si>
    <t>Año 9 - 2031</t>
  </si>
  <si>
    <t>Año 10 - 2032</t>
  </si>
  <si>
    <t>Año 11 - 2033</t>
  </si>
  <si>
    <t>Año 12 - 2034</t>
  </si>
  <si>
    <t>Año 13 - 2035</t>
  </si>
  <si>
    <t>Año 14 - 2036</t>
  </si>
  <si>
    <t>Año 15 - 2037</t>
  </si>
  <si>
    <t>Final - 2038</t>
  </si>
  <si>
    <t>Territorialización del indicador</t>
  </si>
  <si>
    <t>Nivel:</t>
  </si>
  <si>
    <t>Cúal?</t>
  </si>
  <si>
    <t>Metodología de medición</t>
  </si>
  <si>
    <t>Serán contabilizadas las unidades productivas locales que reciban al menos uno de los servicios correspondientes a este producto, y que cumplan con los requisitos establecidos para cada uno de los servicios recibidos. En caso de que una unidad productiva reciba más de un servicio durante el periodo de medición del indicador, esta deberá ser contabilizada solo una vez.</t>
  </si>
  <si>
    <t xml:space="preserve">Fuentes de información </t>
  </si>
  <si>
    <t>Subdirección de Emprendimiento y Negocios</t>
  </si>
  <si>
    <t>Días de rezago</t>
  </si>
  <si>
    <t>Serie disponible</t>
  </si>
  <si>
    <t>Nombre funcionario:</t>
  </si>
  <si>
    <t>Natalia Rodriguez Pinzón</t>
  </si>
  <si>
    <t>Cargo:</t>
  </si>
  <si>
    <t xml:space="preserve">Subdirectora de Emprendimiento y Negocios </t>
  </si>
  <si>
    <t>Entidad:</t>
  </si>
  <si>
    <t>Dependencia:</t>
  </si>
  <si>
    <t>Correo electrónico:</t>
  </si>
  <si>
    <t>nrodriguez@desarrolloeconomico.gov.co</t>
  </si>
  <si>
    <t>Teléfono:</t>
  </si>
  <si>
    <t>(601) 369 3777</t>
  </si>
  <si>
    <t>Aprobación Oficina de Planeación de la entidad responsable de reportar el dato</t>
  </si>
  <si>
    <t>Nombre funcionario</t>
  </si>
  <si>
    <t>Carolina Chica Builes</t>
  </si>
  <si>
    <t>Cargo</t>
  </si>
  <si>
    <t>Jefe Oficina Asesora de Planeación Institucional</t>
  </si>
  <si>
    <t>El cálculo de la línea base se realizó con el promedio de los beneficiarios de los programas en los años 2019 (1784up), 2020 (1168up), 2021 (8002up) y 2022 (18000up). 
Para 2020, 2021, 2022 y 2023 la entidad cuenta con recurso de rescate social, lo cual permite una mayor cobertura del programa gracias a la dispersión de recursos para capitalización; estos recursos se otorgaron por motivo de la estrategia de reactivación economica de Bogotá. Sin embargo, sin posibilidad de capitalización, las magnitudes serán similares a los periodos anteriores al 2020.
Para los años posteriores al 2023, se tendrán en cuenta las magnitudes del periodo 2017-2020 (7187/4) con un aumento del 2% para los años intermedios. Para los años de inicio de administración, se tendrá en cuenta la mitad de la magnitud del año anterior (Por armonización presupuestal - cambio de gobierno).</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</si>
  <si>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</si>
  <si>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El indicador mide el avance en la atención de la Secretaría Distrital de Desarrollo Económico a las unidades productivas locales a través de los servicios de financiamiento.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apoyo en materia de financiamiento a las unidades productivas locales.</t>
  </si>
  <si>
    <t>Corresponde a  los servicios para el financiamiento de las unidades productivas locales, especialmente a través de créditos o capital de trabajo condicionado al plan de inversiones. Se tendrán en cuenta las características de las unidades productivas locales, de forma tal que se aborden los enfoques diferencial, de género y poblacional.</t>
  </si>
  <si>
    <t>SUIM</t>
  </si>
  <si>
    <t>2023</t>
  </si>
  <si>
    <t>Se tomará el número de unidades productivas locales beneficiarias atendidas mediante servicios de financiamiento que se tengan reportados en el Sitema SUIM, como resultado de la vinculación efectiva en programas de la SFIF cuyo objetivo haya sido el de beneficiar con servicios de financiamiento a través de capital de trabajo condicionado al plan de inversiones e incentivos a la financiación, tradicional o alternativa, por parte de proveedores de recursos financieros mediante el uso de garantías de pago, la cofinanciación de costos financieros, entre otros.</t>
  </si>
  <si>
    <t>Sistema SUIM</t>
  </si>
  <si>
    <t>90 días</t>
  </si>
  <si>
    <t>Enero de 2021</t>
  </si>
  <si>
    <t>Subdirectora de Financiamiento e Inclusión Financiera</t>
  </si>
  <si>
    <t>Abrir nuevos mercados/segmentos comerciales para al menos 100 empresas, mipymes y/o emprendimientos con potencial exportador y atracción de eventos, que permita la reactivación económica local</t>
  </si>
  <si>
    <t>Bogotá región productiva y competitiva</t>
  </si>
  <si>
    <t>El indicador mide el avance en la atención de la Secretaría Distrital de Desarrollo Económico a las unidades productivas locales a través de los servicios para el fortalecimiento de competencias para la conexión a mercados y el acceso a nuevos canales de comercialización.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fortalecimiento de las competencias para la conexión a mercados en las unidades productivas locales, así como su acceso a nuevos canales de comercialización.</t>
  </si>
  <si>
    <t>Corresponde a los servicios de fortalecimiento de competencias para la conexión a mercados, así como para el acceso a nuevos canales de comercialización de las unidades productivas locales. Se tendrán en cuenta sus características, de forma tal que se aborden los enfoques diferencial, de género y poblacional.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</si>
  <si>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</si>
  <si>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Subdirección de Intermediación, Formalización y Regulación Empresarial- SUIM</t>
  </si>
  <si>
    <t>Serán contabilizadas las unidades productivas locales que reciban al menos uno de los servicios correspondientes a este producto, y que cumplan con los requisitos establecidos para cada uno de los servicios recibidos. Solo serán contabilizadas las unidades productivas que no hayan sido atendidas con este producto durante el año anterior.</t>
  </si>
  <si>
    <t>Subdirección de Intermediación, Formalización y Regulación Empresarial</t>
  </si>
  <si>
    <t>N/A</t>
  </si>
  <si>
    <t>Angelica Maria Segura Bonell</t>
  </si>
  <si>
    <t>Subdirectora</t>
  </si>
  <si>
    <t>asegura@desarrolloeconomico.gov.co</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</si>
  <si>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</si>
  <si>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 xml:space="preserve"> Hacer un nuevo contrato social con igualdad de oportunidades para la inclusión social, productiva y política</t>
  </si>
  <si>
    <t>Bogotá región emprendedora e innovadora</t>
  </si>
  <si>
    <t>SDH</t>
  </si>
  <si>
    <t>El indicador mide el avance en la atención de la Secretaría Distrital de Desarrollo Económico a las unidades productivas locales a través de los servicios para su formalización progresiva.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la formalización progresiva de las unidades productivas atendidas.</t>
  </si>
  <si>
    <t>Corresponde a servicios para la formalización progresiva de las unidades productivas locales prestados por la Subdirección de Intermediación, Formalización y Regulación Empresarial de la Secretaría Distrital de Desarrollo Económico. Se tendrán en cuenta sus características, de forma tal que se aborden los enfoques diferencial, de género y poblacional.
El desarrollo de este producto se podrá apoyar en la generación de incentivos tributarios Distritales entre otros, de la mano con la Secretaría Distrital de Hacienda. Para ello, el apoyo se gestionará a través de la oficina asesora de planeación de esta entidad.</t>
  </si>
  <si>
    <t>x</t>
  </si>
  <si>
    <t>dic-2021</t>
  </si>
  <si>
    <t>SUIM- Subdirección de Intermediación, Formalización y Regulación Empresarial</t>
  </si>
  <si>
    <t>Serán contabilizadas las unidades productivas locales que reciban en su totalidad al menos uno de los servicios correspondientes a este producto, y que cumplan con los requisitos establecidos para cada uno de los servicios recibidos. Solo serán contabilizadas las unidades productivas que no hayan sido atendidas con este producto durante el año anterior.</t>
  </si>
  <si>
    <t>Subdirección de Intermediación, Formalización y Regulación Empresarial - SDDE</t>
  </si>
  <si>
    <t>Octubre 2020</t>
  </si>
  <si>
    <t>N/D</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</si>
  <si>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</si>
  <si>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IPES</t>
  </si>
  <si>
    <t>El indicador mide el avance en la atención de la Secretaría Distrital de Desarrollo Económico a las unidades productivas locales a través de los servicios para promover su vinculación a la economía social y solidaria. Por unidades productivas locales se entienden aquellas que desarrollan actividades para la generación de ingresos pudiendo o no estar formalizadas, mientras que por economía social y solidaria abarca el conjunto de formas y prácticas económicas, individuales o colectivas, que privilegiando al ser humano y su calidad de vida por sobre el lucro y la acumulación del capital. Las características de los servicios, como su tipo, modalidad, duración o lugar, podrán variar a criterio de la Secretaría Distrital de Desarrollo Económico, siempre y cuando garanticen la vinculación y acceso a los servicios de economía social y solidaria por parte de las unidades productivas.</t>
  </si>
  <si>
    <t xml:space="preserve">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t>
  </si>
  <si>
    <t>Diferencial; Género; Poblacional; Territorial</t>
  </si>
  <si>
    <t>SDDE - DDEE</t>
  </si>
  <si>
    <t>Dirección de Desarrollo Empresarial y Empleo</t>
  </si>
  <si>
    <t>William García Machado</t>
  </si>
  <si>
    <t>Director de Desarrollo Empresarial y Empleo</t>
  </si>
  <si>
    <t>wgarcia@desarrolloeconomico.gov.co</t>
  </si>
  <si>
    <t>(601)3693777 Ext: 240</t>
  </si>
  <si>
    <t>El indicador del producto tiene una relación directa con el indicador de resultado IR 1.2</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</si>
  <si>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</si>
  <si>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El indicador mide el avance en la atención de la Secretaría Distrital de Desarrollo Económico a las unidades productivas de alto impacto a través de los servicios de innovación y promoción de la I+D. 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innovación y promoción de la I+D.</t>
  </si>
  <si>
    <t>Corresponde a servicios de apoyo a la innovación y la promoción de la I+D a las unidades productivas de alto impacto, a través de asistencia técnica y capital de apoyo para la adopción tecnológica de las innovaciones. Se tendrán en cuenta las características de estas unidades productivas, de forma tal que se aborden los enfoques diferencial, de género y poblacional.</t>
  </si>
  <si>
    <t>8.2  Lograr niveles más elevados de productividad económica mediante la diversificación, la modernización tecnológica y la innovación, entre otras cosas centrándose en los sectores con gran valor añadido y un uso intensivo de la mano de obra</t>
  </si>
  <si>
    <t>Unidades productivas de alto impacto.</t>
  </si>
  <si>
    <t xml:space="preserve">SUIM (SDDE - Subdirección de Innovación y Productividad)                                                                            </t>
  </si>
  <si>
    <t>Serán contabilizadas las unidades productivas de alto impacto que reciban al menos uno de los servicios correspondientes a este producto, y que cumplan con los requisitos establecidos para cada uno de los servicios recibidos. En caso de que una unidad productiva reciba más de un servicio durante el periodo de medición del indicador, esta deberá ser contabilizada solo una vez.</t>
  </si>
  <si>
    <t xml:space="preserve">SDDE - Subdirección de Innovación y Productividad                                                                                </t>
  </si>
  <si>
    <t xml:space="preserve">Ana Maria Veloza Cardenas </t>
  </si>
  <si>
    <t>Subdirectora de Innovación y Productividad (e)</t>
  </si>
  <si>
    <t>Subdirección de Innovación y Productividad</t>
  </si>
  <si>
    <t>aveloza@desarrolloeconomico.gov.co</t>
  </si>
  <si>
    <t>(601)3693777</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</si>
  <si>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</si>
  <si>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El indicador mide el avance en la atención de la Secretaría Distrital de Desarrollo Económico a las unidades productivas de alto impacto a través de los servicios de inversión y financiamiento. Por unidades productivas de alto  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inversión y financiamiento.</t>
  </si>
  <si>
    <t>Corresponde a los servicios para dinamizar el ecosistema de inversión y financiamiento de las unidades productivas de alto impacto. Se tendrán en cuenta las características de estas unidades productivas, de forma tal que se aborden los enfoques diferencial, de género y poblacional.</t>
  </si>
  <si>
    <t>Directora de Competitividad Bogotá Región</t>
  </si>
  <si>
    <t>Carolina Chica</t>
  </si>
  <si>
    <t>Jefe Oficina Asesora de Planeación</t>
  </si>
  <si>
    <r>
      <rPr>
        <sz val="12"/>
        <color theme="1"/>
        <rFont val="Arial Narrow"/>
      </rPr>
      <t>El indicador mide el avance en la atención de la Secretaría Distrital de Desarrollo Económico a las unidades productivas de alto impacto a través de los servicios para la apertura de nuevos mercados.</t>
    </r>
    <r>
      <rPr>
        <sz val="12"/>
        <color rgb="FFFF0000"/>
        <rFont val="Arial Narrow"/>
      </rPr>
      <t xml:space="preserve"> </t>
    </r>
    <r>
      <rPr>
        <sz val="12"/>
        <color theme="1"/>
        <rFont val="Arial Narrow"/>
      </rPr>
      <t>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apertura de nuevos mercados.</t>
    </r>
  </si>
  <si>
    <t>Corresponde a los servicios de fortalecimiento para la apertura de nuevos mercados, nacionales e internacionales, entre las unidades productivas de alto impacto. Se tendrán en cuenta las características de estas unidades productivas, de forma tal que se aborden los enfoques diferencial, de género y poblacional.</t>
  </si>
  <si>
    <t>El indicador del producto tiene una relación directa con el indicador de resultado IR 1.3</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</si>
  <si>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</si>
  <si>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 xml:space="preserve">Corporación para el Desarollo y la productividad Bogotá Región Invest In Bogotá                                </t>
  </si>
  <si>
    <t>Invest In Bogota</t>
  </si>
  <si>
    <t>El indicador mide la dinámica de los proyectos de inversión internacional relevante, nueva y de reinversión, en Bogotá-Región, entendida como aquella que cumpla al menos uno de los siguientes criterios: (i) transferencia de tecnología y conocimiento; (ii) incremento en la capacidad exportadora y (iii) que aporten al cumplimiento de los ODS.</t>
  </si>
  <si>
    <t>Corresponde a los servicios de articulación, relacionamiento estratégico y asesoría a empresas extranjeras para la atracción y facilitación de la inversión internacional relevante en la Bogotá-Región.</t>
  </si>
  <si>
    <t>Proyectos de inversión internacional relevante, nuevos y de reinversión</t>
  </si>
  <si>
    <t>Serán contabilizados los proyectos de inversión internacional relevante certificados por Invest In Bogota que reciban al menos uno de los servicios correspondientes a este producto, y que cumplan con los requisitos establecidos para cada uno de los servicios recibidos. En caso de que un proyecto de inversión internacional reciba más de un servicio durante el periodo de medición del indicador, esta deberá ser contabilizada solo una vez.</t>
  </si>
  <si>
    <t>Maria Isabella Muñoz</t>
  </si>
  <si>
    <t>Directora ejecutiva</t>
  </si>
  <si>
    <t>Dirección ejecutiva</t>
  </si>
  <si>
    <t>imunoz@investinbogota.org</t>
  </si>
  <si>
    <t xml:space="preserve"> +57 (1) 7423030 Ext. 300 </t>
  </si>
  <si>
    <t>Maria Ximena Obando</t>
  </si>
  <si>
    <t xml:space="preserve">Gerente Administrativa y Financiera </t>
  </si>
  <si>
    <t>Debido a la incertidumbre y constante volatilidad de los flujos de inversión extranjera, así como de las decisiones de inversión de empresas internacionales, no es posible asignar metas de atracción y facilitación de inversión en el mediano y largo plazo. Invest In Bogota se compromete a remitir las metas y presupuestos para los años siguientes con base en la información actualizada que tenga para este indicador.</t>
  </si>
  <si>
    <t>El indicador mide el número de emprendimientos dinámicos financiados por medio de inversión internacional relevante, entendida como aquella que cumpla al menos uno de los siguientes criterios: (i) transferencia de tecnología y conocimiento; (ii) incremento en la capacidad exportadora y (iii) que aporten al cumplimiento de los ODS.</t>
  </si>
  <si>
    <t xml:space="preserve">Corresponde a los servicios de articulación, relacionamiento estratégico y asesoría para la financiación de emprendimientos dinámicos en la ciudad región a través de inversión internacional relevante. </t>
  </si>
  <si>
    <t>Emprendimientos dinámicos financiados.</t>
  </si>
  <si>
    <t>Serán contabilizados los emprendimientos dinámicos que hayan sido financiados a través de la inversión internacional relevante, gestionada por Invest in Bogota. En caso de que un emprendimiento dinámico sea financiado por uno o más proyectos de inversión internacional relevante durante el periodo de medición del indicador, este deberá ser contabilizado solo una vez.</t>
  </si>
  <si>
    <t>IDT</t>
  </si>
  <si>
    <t>El indicador mide el número de eventos y reuniones de clase mundial desarrollados en la ciudad a través de Invest in Bogotá, entre los que se encuentran congresos, convenciones, viajes de incentivos y eventos (MICE) que cumplan con las siguientes características: (i) de carácter internacional; (ii) mayor o igual a 250 personas: (iii) frecuencia anual; y (iv) pernoctación mínimo 2 (dos) noches en destino.</t>
  </si>
  <si>
    <t>Corresponde a los servicios de articulación, relacionamiento estratégico y asesoría para la atracción de inversión extranjera para el desarrollo de eventos y reuniones de clase mundial.
Este producto será suministrado por Invest In Bogota. No obstante, en los casos en que Invest In Bogota lo requiera, podrá solicitar el apoyo del Instituto Distrital de Turismo a través de las competencias a cargo de esta última entidad. Para ello, el apoyo se gestionará a través de la oficina asesora de planeación de esta entidad.</t>
  </si>
  <si>
    <t>Eventos y reuniones de clase mundial</t>
  </si>
  <si>
    <t>Invest In Bogotá</t>
  </si>
  <si>
    <t>Serán contabilizados los eventos y reuniones de clase mundial captados a través de Invest in Bogota que reciban al menos uno de los servicios correspondientes a este producto, y que cumplan con los requisitos establecidos para cada uno de los servicios recibidos. En caso de que un evento o reunión de clase mundial reciba más de un servicio durante el periodo de medición del indicador, este deberá ser contabilizado solo una vez.</t>
  </si>
  <si>
    <t>El indicador del producto tiene una relación directa con el indicador de resultado IR 2.1.</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</si>
  <si>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</si>
  <si>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El indicador corresponde a las personas que hacen parte de la oferta laboral (buscadores de empleo o beneficiarios de servicios de formación) del Distrito, que fortalecen sus habilidades laborales a traves de formación pertinente y concordante con las necesidades del sector productivo (demanda laboral). La anterior descripción debe basarse en los siguientes conceptos:
- Formación para el trabajo: según el Decreto 4904 de 2009, este tipo de formación hace parte del servicio público educativo y responde a los fines de la educación consagrados en el artículo 5°de la Ley 115 de 1994. Se ofrece con el objeto de complementar, actualizar, suplir conocimientos y formar, en aspectos académicos o laborales y conduce a la obtención de certificados de aptitud ocupacional. Comprende la formación permanente, personal, social y cultural, que se fundamenta en una concepción integral de la persona, que una institución organiza en un proyecto educativo institucional y que estructura en currículos flexibles sin sujeción al sistema de niveles y grados propios de la educación formal.</t>
  </si>
  <si>
    <t>4.4  De aquí a 2030, aumentar considerablemente el número de jóvenes y adultos que tienen las competencias necesarias, en particular técnicas y profesionales, para acceder al empleo, el trabajo decente y el emprendimiento</t>
  </si>
  <si>
    <t>31/12/2021</t>
  </si>
  <si>
    <t xml:space="preserve">SEF: registro de personas formadas a traves de convenios para la ejecución de Programas de Formación para el trabajo. </t>
  </si>
  <si>
    <t>Se suman las personas formadas producto de la ejecución de los programas, convenios, contratos, alianzas institucionales y otros instrumentos de gestión de procesos de formación para el trabajo. En caso de que una persona reciba más de un servicio de formación durante el periodo de medición del indicador, esta deberá ser contabilizada solo una vez.</t>
  </si>
  <si>
    <t xml:space="preserve">Archivo SEF, de registro de personas formadas a traves de programas, convenios, contratos, alianzas institucionales y otros instumentos de gestión y ejecución de procesos de formación para el trabajo.  </t>
  </si>
  <si>
    <t xml:space="preserve">90 días </t>
  </si>
  <si>
    <t xml:space="preserve">Bernardo Brigard Posse </t>
  </si>
  <si>
    <t xml:space="preserve">Subdirector de Empleo y Formación </t>
  </si>
  <si>
    <t>Subdirección de Empleo y Formación</t>
  </si>
  <si>
    <t>bbrigard@desarrolloeconómico.gov.co</t>
  </si>
  <si>
    <r>
      <rPr>
        <sz val="12"/>
        <color theme="1"/>
        <rFont val="Arial Narrow"/>
      </rPr>
      <t xml:space="preserve">3693777 ext </t>
    </r>
    <r>
      <rPr>
        <sz val="12"/>
        <color theme="1"/>
        <rFont val="Arial Narrow"/>
      </rPr>
      <t>166</t>
    </r>
  </si>
  <si>
    <t>El indicador corresponde a las personas que hacen parte de la oferta laboral (buscadores de empleo o beneficiarios de servicios de formación) del Distrito,  que deciden fortalecer sus habilidades laborales para recualificar sus competencias y/o hacer una reconversión laboral, a traves de formación  pertinente y concordante con las necesidades del sector productivo (demanda laboral) ofertados por la entidad. La anterior descripción debe basarse en los siguientes conceptos:
- Servicios para la recualificación laboral: se entiende como los servicios que le permiten a los trabajadores adquirir nuevas competencias o cualificaciones dentro de su ocupación, aprovechando su formación y experiencia laboral previa.
- Servicios para la reconversión laboral: se entiende como los servicios que le permiten a los trabajadores adquirir nuevas competencias o cualificaciones para desempeñarse en otras ocupaciones, teniendo en cuenta las competencias y la experiencia desempeñada en la ocupación laboral previa.</t>
  </si>
  <si>
    <t>Archivo SEF</t>
  </si>
  <si>
    <r>
      <rPr>
        <sz val="12"/>
        <color theme="1"/>
        <rFont val="Arial Narrow"/>
      </rPr>
      <t xml:space="preserve">3693777 ext </t>
    </r>
    <r>
      <rPr>
        <sz val="12"/>
        <color theme="1"/>
        <rFont val="Arial Narrow"/>
      </rPr>
      <t>166</t>
    </r>
  </si>
  <si>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</si>
  <si>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Corresponde al programa de incentivos para la colocación de las personas con mayores barreras de acceso al mercado laboral, a través de esquemas de pagos por resultados, bonos de impacto social u otros que se identifiquen por su eficacia. Se priorizarán las atenciones teniendo en cuenta el género, localización y características sociodemográficas de los beneficiarios.</t>
  </si>
  <si>
    <t>8.5  De aquí a 2030, lograr el empleo pleno y productivo y el trabajo decente para todas las mujeres y los hombres, incluidos los jóvenes y las personas con discapacidad, así como la igualdad de remuneración por trabajo de igual valor</t>
  </si>
  <si>
    <t xml:space="preserve">Archivo SEF,  registro de personas colocadas a traves del o los  programas de incentivos para la colocación de empleos. </t>
  </si>
  <si>
    <r>
      <rPr>
        <sz val="12"/>
        <color theme="1"/>
        <rFont val="Arial Narrow"/>
      </rPr>
      <t xml:space="preserve">3693777 ext </t>
    </r>
    <r>
      <rPr>
        <sz val="12"/>
        <color theme="1"/>
        <rFont val="Arial Narrow"/>
      </rPr>
      <t>166</t>
    </r>
  </si>
  <si>
    <t>El indicador corresponde a las personas que hacen parte de la oferta laboral del Distrito y que son atendidas por la APED a través de los servicios de gestión y colocación de empleo con un enfoque de cierre de brechas. Se consideran como atendidas aquellas personas que al menos son orientadas dentro de esta ruta. La anterior descripción debe basarse en los siguientes conceptos:
- Servicios de gestión y colocación de empleo: Los servicios de gestión y colocación de empleo a cargo de los Prestadores autorizados del Servicio Público de Empleo son todas aquellas actividades que facilitan el encuentro entre oferta y demanda laboral, el mejoramiento de las condiciones de empleabilidad y, la mitigación de barreras para el acceso y permanencia a un empleo formal. 
- Enfoque de cierre de brechas: se constituye en acciones integrales que permiten en primera instancia la identificación (desde las diferencias y diversidades poblacionales) de las barreras que limitan el acceso al mercado laboral, y posteriormente el diseño e implementación de estrategias que posibiliten la mitigación de las mismas en favor de la inclusión laboral, este enfoque, se aborda como eje fundamental en la construcción e implementación del Modelo Distrital de Inclusión Laboral. 
- Inclusión laboral: La inclusión laboral, entendida como la vinculación de personas con empleadores del mercado laboral a través de empleos formales y estables, es uno de los mecanismos que permiten que poblaciones vulnerables, alcancen niveles significativos de movilidad social.</t>
  </si>
  <si>
    <t>Corresponde a servicios de gestión y colocación de empleo con un enfoque de cierre de brechas y barreras para la inclusión laboral, a través de la Agencia Pública de Empleo Distrital (APED). Se priorizarán las atenciones teniendo en cuenta el género, localización y características sociodemográficas de los beneficiarios.</t>
  </si>
  <si>
    <t xml:space="preserve">SISE </t>
  </si>
  <si>
    <t>Se suman las personas que al menos reciban el servicio de orientación dentro de la ruta de atención con un enfoque de cierre de brechas de la APED y que se reportan en el SISE. En caso de que una persona sea orientada más de una vez durante el periodo de medición del indicador, esta deberá ser contabilizada solo una vez.</t>
  </si>
  <si>
    <t xml:space="preserve">SISE - Sistema de Información de Servicios de Empleo. </t>
  </si>
  <si>
    <r>
      <rPr>
        <sz val="12"/>
        <color theme="1"/>
        <rFont val="Arial Narrow"/>
      </rPr>
      <t xml:space="preserve">3693777 ext </t>
    </r>
    <r>
      <rPr>
        <sz val="12"/>
        <color theme="1"/>
        <rFont val="Arial Narrow"/>
      </rPr>
      <t>166</t>
    </r>
  </si>
  <si>
    <t xml:space="preserve">El indicador del producto tiene una relación directa con el indicador de resultado IR 2.2.                 </t>
  </si>
  <si>
    <t>SDP - SDMujer</t>
  </si>
  <si>
    <t>SDIS - SecGobierno</t>
  </si>
  <si>
    <t>El indicador mide las personas orientadas mediante servicios de información tras una correcta focalización teniendo en cuenta programas de inclusión social y productiva y el historial de los mismos.Para ello se deberán tener en cuenta los siguientes conceptos:
- Programas para la inclusión social: son aquellos que le permiten a un hogar o persona acceder a servicios sociales, tales como educación, salud, vivienda y servicios públicos domiciliarios, entre otros.
- Programas para la inclusión productiva: son aquellos que le permiten a las personas mejorar sus ingresos mediante el acceso al mercado laboral formal.</t>
  </si>
  <si>
    <t>Se suman las personas beneficiarias de los programas de inclusión social del Distrito Capital que se les ofreció los servicios de orientación e información sobre los programas de inclusión productiva al ser suceptibles o potenciales beneficiarias de los mismos. En caso de que una persona sea orientada o reciba información más de una vez durante el periodo de medición del indicador, esta deberá ser contabilizada solo una vez.</t>
  </si>
  <si>
    <t>William García</t>
  </si>
  <si>
    <t>Director</t>
  </si>
  <si>
    <t xml:space="preserve">El indicador del producto tiene una relación directa con el indicador de resultado IR 2.2.                                            </t>
  </si>
  <si>
    <t>Porcentaje</t>
  </si>
  <si>
    <t>N/S</t>
  </si>
  <si>
    <t>Directora</t>
  </si>
  <si>
    <t xml:space="preserve">El indicador del producto tiene una relación directa con el indicador de resultado IR 3.1.   </t>
  </si>
  <si>
    <t>SDH - SDM</t>
  </si>
  <si>
    <t>SDSCJ</t>
  </si>
  <si>
    <t>El indicador mide las aglomeraciones que recibieron atenciones mediante bienes o servicios públicos a nivel productivo.Para ello se deberán tener en cuenta los siguientes conceptos:
- Aglomeración: asentamiento de empresas en un lugar geográfico establecido dentro de una ciudad o su periferia que puede estar conformada en torno a una misma actividad económica (especializada) o a varias complementarias (diversificada), cuya cercanía e interacción les permite aprovechar las economías de escala en sus procesos.
- Bienes o servicios públicos a nivel productivo para las aglomeraciones: corresponden a aquellas intervenciones que fortalecen la productividad de las unidades productivas pertenecientes a una aglomeración de acuerdo con sus necesidades y características económicas. Por lo anterior, corresponden intervenciones como generación de redes de proveedores y comercialización, asesoría y fomento técnico, centros de recursos compartidos, fomento de la asociatividad, etc.</t>
  </si>
  <si>
    <t>Corresponde a los bienes o servicios públicos a nivel productivo para que las unidades productivas pertenecientes a las aglomeraciones (especializadas o diversificadas) del Distrito Capital incrementen su productividad.
Este producto será diseñado, coordinado y ejecutado por la Secretaría Distrital de Desarrollo Económico a través de la Dirección de Competitividad. En el caso en que lo requiera esta Dirección, este producto será apoyado por: (i) la Secretaría Distrital de Hacienda a través del suministro de información triburaria anonimizada; (ii) la Secretaría Distrital de Movilidad, para liderar y orientar el correcto funcionamiento de la movilidad de personas y mercancías en estas zonas, y (iii) Secretaría Distrital de Seguridad, para garantizar la convivencia y la seguridad ciudadana en las aglomeraciones intervenidas que requieran atención adicional. Para ello, el apoyo se gestionará a través de las oficinas asesoras de planeación de estas entidades.</t>
  </si>
  <si>
    <t>Aglomeraciones</t>
  </si>
  <si>
    <t>SDM</t>
  </si>
  <si>
    <t>El indicador mide las zonas de la ciudad que hacen parte de la estrategia económica para incentivar las actividades económicas nocturnas y sus servicios asociados. En otras palabras, se busca medir la implementación de un conjunto de acciones integrales y coordinadas a nivel de Distrito Capital que, enmarcadas en la estrategia, permita llevar a cabo aquellas actividades suceptibles de desarrollarse en horarios nocturnos en ciertas zonas de la ciudad, como el comercio, los restaurantes y los bares, entre otros.</t>
  </si>
  <si>
    <t>Corresponde al diseño y puesta en marcha de una estrategia económica para incentivar las actividades económicas nocturnas y sus servicios asociados en ciertas zonas de la ciudad.
Este producto será diseñado, coordinado y ejecutado por la Secretaría Distrital de Desarrollo Económico a través de la Dirección de Competitividad, con el apoyo de: (i) la Secretaría Distrital de Movilidad, para liderar y orientar el correcto funcionamiento de la movilidad de personas y mercancías, así como la disponibilidad del servicio de transporte público, y (ii) Secretaría Distrital de Seguridad, para garantizar la convivencia y la seguridad ciudadana en las zonas intervenidas. Para ello, el apoyo se gestionará a través de las oficinas asesoras de planeación de estas entidades.</t>
  </si>
  <si>
    <t>Zonas de la ciudad</t>
  </si>
  <si>
    <t>Diseñar e implementar dos (2) estrategias para reconocer, crear, fortalecer, consolidar y/o posicionar Distritos Creativos, así como espacios adecuados para el desarrollo de actividades culturales y creativas</t>
  </si>
  <si>
    <t>Promover aglomeraciones productivas y sectores de alto impacto con visión de largo plazo en Bogotá región</t>
  </si>
  <si>
    <t>SDCRD</t>
  </si>
  <si>
    <t xml:space="preserve">El indicador mide el número de acompañamientos técnicos realizados por la Secretaría Distrital de Cultura, Recreación y Deporte para el acceso a servicios productivos dirigidos al fortalecimiento de la vocación económica de los distritos creativos de la ciudad </t>
  </si>
  <si>
    <t>Corresponde a los servicios de acompañamiento y asistencia técnica para fortalecer la vocación económica de los distritos creativos y sus áreas de influencia en la ciudad. 
Este producto será coordinado por la Secretaría Distrital de Cultura, Recreación y Deporte que, como complemento a sus funciones y actividades encaminadas a fortalecer los Distritos Creativos o  espacios de la ciudad en los que se concentran las actividades económicas asociadas a la cultura y a la creatividad, solicitará a la Secretaría Distrital de Desarrollo Económico los servicios de acompañamiento y asistencia técnica para socializar u ofrecer, según corresponda, los productos que disponga en materia de empleo, fortalecimiento productivo y emprendimiento que sean suceptibles de ser ofrecidos en estos distritos.
Anualmente, la Secretaría Distrital de Cultura, Recreación y Deporte priorizará los Distritos Creativos donde focalizará la oferta institucional, incluyendo los servicios de acompañamiento y asistencia técnica de la Secretaría Distrital de Desarrollo Económico.</t>
  </si>
  <si>
    <t>Acompañamientos técnicos</t>
  </si>
  <si>
    <t>Dirección de Economía, Estudios y Política - SDCRD</t>
  </si>
  <si>
    <t>Se contabilizarán los distritos creativos de la ciudad que cuenten con los servicios de acompañamiento y asistencia técnica para fortalecer su vocación económica, con respecto al total de los distritos creativos existentes en la ciudad de acuerdo con la información de la SDCRD. Los servicios de acompañamiento o asistencia técnica corresponden a los productos en materia de empleo, fortalecimiento productivo y emprendimiento que defina la SDDE y que sean susceptibles de ser ofrecidos en estos distritos, de acuerdo con sus características.</t>
  </si>
  <si>
    <t>ND</t>
  </si>
  <si>
    <t>Mauricio Agudelo Ruiz</t>
  </si>
  <si>
    <t>Director de Economía, Estudios y Política</t>
  </si>
  <si>
    <t>Secretaría de Cultura, Recreación y Deporte</t>
  </si>
  <si>
    <t>Dirección de Economía, Estudios y Política</t>
  </si>
  <si>
    <t>mauricio.agudelo@scrd.gov.co</t>
  </si>
  <si>
    <t>(601) 327 48 50</t>
  </si>
  <si>
    <t>Sonia Córdoba Alvarado</t>
  </si>
  <si>
    <t>Corresponde a servicios de acompañamiento y asistencia técnica para garantizar y fortalecer la vocación y los servicios económicos de los distritos de innovación.</t>
  </si>
  <si>
    <t>Se contabilizarán los distritos de innovación de la ciudad asistidos con los servicios de la SDDE, con respecto al total de los distritos de innovación. Los servicios corresponden a los que defina la SDDE para garantizar y fortalecer la vocación económica y los servicios económicos en estos distritos, de acuerdo con sus características, como por ejemplo financiamiento, asistencia técnica, etc.</t>
  </si>
  <si>
    <t>Subdirectora de Innovación y Productividad</t>
  </si>
  <si>
    <t>Mantener al menos 750 espacios y fortalecer al menos 125 ferias para la comercialización en el Espacio Público alineados con las nuevas oportunidades de mercado en la reactivación económica para mipymes y/o emprendimientos</t>
  </si>
  <si>
    <t>SDP - DADEP</t>
  </si>
  <si>
    <t>SDH - SD.Gobierno</t>
  </si>
  <si>
    <t>Se entenderá como intervención el uso económico del espacio público aprobado por las entidades involucradas en el indicador, así como el desarrollo de operaciones urbanas integrales. La anterior descripción debe basarse en los siguientes conceptos:
- Servicios de identificación y priorización de necesidades económicas de las intervenciones urbanas integrales: son los servicios que permiten que las intervenciones urbanas integrales del Distrito Capital reconozcan, se adapten y potencialicen las actividades económicas de los territorios intervenidos.
- Aprovechamiento económico del espacio público: corresponde al fomento de las actividades económicas en los elementos constitutivos y complementarios del espacio público.
- Operaciones Urbanas Integrales: Son proyectos urbanos estratégicos que involucran a distintos sectores y cuya intervención considera las dimensiones ambiental, urbanística, social y económica, entre otras, para consolidar el Modelo de Ordenamiento Territorial y promover el desarrollo socioeconómico de la ciudad.</t>
  </si>
  <si>
    <t>Corresponde a los servicios de identificación y priorización de necesidades para el fortalecimiento de la vocación económica de las intervenciones encaminadas al aprovechamiento económico del espacio público.
En este producto la Secretaría Distrital de Desarrollo Económico apoyará a la Secretaría Distrital de Planeación, la Secretaría Distrital de Hacienda, la Secretaría de Movilidad y la Secretaría de Gobieno a través del Departamento Administrativo de La Defensoría Del Espacio Público, mediante la identificación y priorización de las necesidades para el fortalecimiento de la vocación económica de las acciones que, en el marco de las intervenciones urbanas integrales, busquen el aprovechamiento económico del espacio público. Por ende, la responsabilidad de estas entidades consiste en requerir y utilizar en las acciones propias de sus funciones y que se encuentren encaminadas a aprovechar economicamente el espacio público, los conceptos técnicos y las recomendaciones de la Secretaría de Desarrollo Económico en esta materia. Para ello, el apoyo se gestionará a través de las oficinas asesoras de planeación de estas entidades.</t>
  </si>
  <si>
    <t>Se contará el número de intervenciones de aprovechamiento económico del espacio público y operaciones urbanas integrales con la vocación económica fortalecida, respecto al número total de intervenciones de aprovechamiento económico del espacio público y operaciones urbanas integrales en la ciudad. Las intervenciones corresponden a la identificación y priorización de las necesidades para el fortalecimiento de la vocación económica de las acciones que, en el marco de las intervenciones urbanas integrales, busquen el aprovechamiento económico del espacio público.</t>
  </si>
  <si>
    <t>Maria Catalina Bejarano</t>
  </si>
  <si>
    <t xml:space="preserve">El indicador del producto tiene una relación directa con el indicador de resultado IR 3.2.   </t>
  </si>
  <si>
    <t>IDT - IPES</t>
  </si>
  <si>
    <t>SGobierno - SGeneral</t>
  </si>
  <si>
    <t>El indicador mide los espacios físicos que se habiliten y estén en funcionamiento para avanzar en la descentralización de los servicios del sector desarrollo económico, bajo los lineamientos que se definan desde la SDDE para tal fin. Este proceso tendrá un enfoque modular y territorial de los servicios, en cuanto estos espacios ofrezcan y prioricen los servicios de acuerdo con las necesidades socioeconómicas de los territorios.</t>
  </si>
  <si>
    <t>Espacios físicos habilitados y en funcionamiento para la descentralización de los servicios del sector de desarrollo económico</t>
  </si>
  <si>
    <t>SDDE - DGC</t>
  </si>
  <si>
    <t>Cada espacio físico que esté habilitado ofreciendo permanentemente al menos dos de los servicios SDDE durante el periodo de medición del indicador. No se tiene en cuenta los espacios físicos de la Plaza de los Artesanos</t>
  </si>
  <si>
    <t xml:space="preserve">Base de datos con el número de espacios físicos habilitados y en funcionamiento reportados por la DGC </t>
  </si>
  <si>
    <t>Bibiana Guerrero</t>
  </si>
  <si>
    <t>Directora de Gestión Corporativa (e)</t>
  </si>
  <si>
    <t xml:space="preserve">Dirección de Gestión Corporativa </t>
  </si>
  <si>
    <t>bguerrero@desarrolloeconomico.gov.co</t>
  </si>
  <si>
    <t>SDMujer</t>
  </si>
  <si>
    <t>El indicador mide las áreas de la ciudad asociadas a estrategias del cuidado lideradas por la Secretaría Distrital de la Mujer en las cuales se prestan servicios de desarrollo empresarial, empleo y/o emprendimiento por parte de la SDDE. En este caso se hace referencia a las áreas o espacios definidos por la Secretaría Distrital de la Mujer en el marco de las estrategias del cuidado.</t>
  </si>
  <si>
    <t>Corresponde a la prestación de los servicios de desarrollo empresarial, empleo o emprendimiento integrados a las áreas de la ciudad que concentran los servicios del cuidado de la Secretaría de la Mujer, con un enfoque modular (de los servicios) y territorial (prioriza las necesidades socioeconómicas de los territorios).
Este producto será coordinado por la Secretaría Distrital de Desarrollo Económico a través de la Dirección de Desarrollo Empresarial y Empleo, que suministrará los servicios productivos correspondientes a este producto. La Secretaría de la Mujer, en el marco de la implementación las áreas que concentran los servicios del cuidado, será la encargada de focalizar y convocar la población beneficiaria, así como proveer los espacios físicos y demás servicios logísticos requeridos que permitan articular los servicios mencionados. Para ello, el apoyo se gestionará a través de la oficina asesora de planeación de esta entidad.</t>
  </si>
  <si>
    <t>Territorial; Género</t>
  </si>
  <si>
    <t>SDDE - OAP</t>
  </si>
  <si>
    <t>Se calcula como el número relativo de áreas de la ciudad intervenidas mediante las estrategias del cuidado que cuentan con los servicios de desarrollo empresarial, empleo y/o emprendimiento, según corresponda, respecto al número total de áreas intervenidas con esta estrategia por la Secretaría Distrital de la Mujer.</t>
  </si>
  <si>
    <t>William Garcia Machado</t>
  </si>
  <si>
    <t xml:space="preserve">Director de Desarrollo Empresarial y Empleo </t>
  </si>
  <si>
    <t>Dirección De Desarrollo Empresarial y Empleo</t>
  </si>
  <si>
    <t xml:space="preserve">El indicador del producto tiene una relación directa con el indicador de resultado IR 4.1.   </t>
  </si>
  <si>
    <t>Integrar los observatorios del sector Desarrollo Económico, como fuente de información para la toma de decisiones acertadas para el desarrollo de acciones que permitan la mitigación de impactos negativos de la crisis</t>
  </si>
  <si>
    <t>Construir Bogotá Región con gobierno abierto, transparente y ciudadanía consciente</t>
  </si>
  <si>
    <t>Información para la toma de decisiones</t>
  </si>
  <si>
    <t>UAECD</t>
  </si>
  <si>
    <t>AGATA</t>
  </si>
  <si>
    <t>Corresponde a los servicios de generación, sistematización, gestión y análisis de información territorial de las actividades económicas de Bogotá D.C., que considere las necesidades, particularidades y conocimiento de los actores locales, a nivel de localidad o Unidad de Planeación Local (UPL), según la normatividad vigente.
Este producto será ejecutado por la Secretaría Distrital de Desarrollo Económico a través de la Dirección de Estudios de Desarrollo Económico, específicamente el Observatorio de Estudios de Desarrollo Económico, la cual se encargará de la definición de los lineamientos técnicos para generar, sistematizar, gestionar y analizar la información territorial a la que se refiere el producto. En el desarrollo de este producto se podrá acudir a la Agencia de Analítica de Datos de Bogotá (Agata) y la Unidad Administrativa Especial de Catastro Distrital (UAECD) para que, en el marco de sus funciones, brinden apoyo técnico en materia de información geoestadística. Para ello, el apoyo se gestionará a través de las oficinas asesoras de planeación de estas entidades.</t>
  </si>
  <si>
    <t>16.7 Garantizar la adopción en todos los niveles de decisiones inclusivas, participativas y representativas que respondan a las necesidades</t>
  </si>
  <si>
    <t>SDDE - SIE</t>
  </si>
  <si>
    <t>Se contabilizará el porcentaje de localidades o UPL (según normatividad vigente) que cuentan con información pública que sistematice las necesidades, particularidades y conocimientos y expectativas de los actores economicos locales.</t>
  </si>
  <si>
    <t>Subdirección de Información y Estadísticas</t>
  </si>
  <si>
    <t>Yaneth Lucia Pinilla</t>
  </si>
  <si>
    <t>Subdirectora de Información y Estadísticas</t>
  </si>
  <si>
    <t>ypinilla@desarrolloeconomico.gov.co</t>
  </si>
  <si>
    <t>SGobierno</t>
  </si>
  <si>
    <t>SDP</t>
  </si>
  <si>
    <t>El indicador mide la emisión de lineamientos para la formulación de proyectos de empleo, emprendimiento y fortalecimiento empresarial a través de las líneas de inversión del CONFIS.</t>
  </si>
  <si>
    <t>Corresponde a los servicios para la formulación de proyectos de empleo, emprendimiento y fortalecimiento empresarial a través de las líneas de inversión del CONFIS.
Este producto será ejecutado por la Secretaría Distrital de Desarrollo Económico a través de la Oficina Asesora de Planeación, con el apoyo de la Dirección de Estudios de Desarrollo Económico, la cual se encargará de la definición de los lineamientos técnicos para la formulación de proyectos en las líneas de inversión del CONFIS en materia de programas o proyectos de empleo, emprendimiento y fortalecimiento empresarial. En el desarrollo de este producto se contará con el apoyo de la Secretaría Distrital de Planeación y Secretaría de Gobierno, dado que en el marco del CONFIS son las responsables de brindar el acompañamiento técnico, formulando metodologías y lineamientos de política pública para adelantar los procesos de formulación y contratación para el fortalecimiento de las líneas de inversión local. Para ello, el apoyo se gestionará a través de las oficinas asesoras de planeación de estas entidades.</t>
  </si>
  <si>
    <t>Lineamientos para la formulación de proyectos del sector desarrollo económico</t>
  </si>
  <si>
    <t>Se contabilizarán los lineamientos emitidos por la SDDE para la formulación de los proyectos del sector cada 4 años, en el marco de las líneas de inversión del CONFIS.</t>
  </si>
  <si>
    <t>cchica@desarrolloeconomico.gov.co</t>
  </si>
  <si>
    <t>Se emite un concepto de gasto por cada administración o período de gobierno. Se emite por el CONFIS y la participación de emisión de conceptos de gastos de la SDDE a esta instancia puede ser modificado. Presupuesto estimado 168.000.000 con base 2022</t>
  </si>
  <si>
    <r>
      <rPr>
        <sz val="12"/>
        <color theme="1"/>
        <rFont val="Arial Narrow"/>
      </rPr>
      <t xml:space="preserve">El indicador mide la actualización de los conceptos técnicos para la formulación de proyectos en el marco de los Planes de Desarrollo Local. Para esta descripción se debe tener en cuenta que la definición de </t>
    </r>
    <r>
      <rPr>
        <i/>
        <sz val="12"/>
        <color theme="1"/>
        <rFont val="Arial Narrow"/>
      </rPr>
      <t xml:space="preserve">conceptos técnicos </t>
    </r>
    <r>
      <rPr>
        <sz val="12"/>
        <color theme="1"/>
        <rFont val="Arial Narrow"/>
      </rPr>
      <t xml:space="preserve">corresponde al apoyo en la formulación de los proyectos locales desde la OAP para que los mismos se estructuren y ejecuten el marco de los conceptos de gasto del sector que fueron dados para los Planes de Desarrollo Local a través del CONFIS. Tambien se tendrá en cuenta la actualización/revisión de dichos conceptos para cada anualidad a solicitud de las alcaldías locales.  </t>
    </r>
  </si>
  <si>
    <t>Corresponde a los servicios dados frente a la formulación de proyectos de desarrollo local con el fin de dar concepto técnico frente al cumplimiento de la línea lógica de los conceptos de gasto del sector que fueron dados para los Planes de Desarrollo Local a través del CONFIS.
Este producto será ejecutado por la Secretaría Distrital de Desarrollo Económico a través de la Oficina Asesora de Planeación con apoyo de la Dirección de Estudios de Desarrollo Económico, la cual proveerá información actualizada a nivel territorial que sirva como base para la emisión de los conceptos a los que se refiere este producto. Por su parte, se podrá contactar a la Secretaría de Gobierno para que, en el marco de sus funciones, se pueda validar o complementar la orientación de estos conceptos de gasto de forma tal que respondan a las necesidades de las localidades o Unidades de Planeación Local (UPL), según la normatividad vigente. Para ello, el apoyo se gestionará a través de la oficina asesora de planeación de esta entidad. La OAP de la SDDE se apoyará en las diferentes subdirecciones y direcciones para emitir estos conceptos correspondan.</t>
  </si>
  <si>
    <t>Conceptos de gasto actualizados y emitidos</t>
  </si>
  <si>
    <t xml:space="preserve">Se contabilizarán los conceptos técnicos actualizados y emitidos por la SDDE para la formulación de los proyectos del sector cada año, en el marco de los Planes de Desarrollo Local. </t>
  </si>
  <si>
    <t xml:space="preserve">Presupuesto estimado 168.000.000 con base 2022                                                                                </t>
  </si>
  <si>
    <t>El indicador mide las localidades o UPL (según la normatividad vigente) que reciban asistencia técnica para la formulación de proyectos del sector desarrollo económico, en el marco de los Planes de Desarrollo Local, según lo dispuesto por las alcaldías locales o la comunidad en los presupuestos participativos. En particular, el servicio de asistencia técnica para la estructuración de proyectos se tomará como el apoyo en mesas de trabajo donde se formulen proyectos de desarrollo económico. El apoyo se orientará a la verificación de la cadena de valor de dichos proyectos o de insumos relacionados por parte de la Dirección de Estudios de Desarrollo Económico.</t>
  </si>
  <si>
    <t>Corresponde al servicio de asistencia técnica a las localidades o UPL (según la normatividad vigente) para orientar la formulación de proyectos de desarrollo económico en el marco de los Planes de Desarrollo Local, según lo dispuesto por las alcaldías locales o la comunidad en los presupuestos participativos.
Este producto será liderado por la Secretaría Distrital de Desarrollo Económico a través de la Oficina Asesora de Planeación, que se coordinará con la Dirección de Estudios de Desarrollo Económico y las demás direcciones de la entidad para la prestación de los servicios de asistencia técnica. La Secretaría Distrital de Gobierno participa de este producto al informar a las alcaldías locales responsables de las políticas, estrategias o programas para la generación de ingresos, el fortalecimiento productivo, la intermediación laboral y el emprendimiento de la existencia de este servicio, en el marco del cual reportará los mismos a la Secretaría de Desarrollo Económico para su validación. Para ello, el apoyo se gestionará a través de la oficina asesora de planeación de esta entidad.</t>
  </si>
  <si>
    <t>Localidades o UPL (según normatividad vigente)</t>
  </si>
  <si>
    <t>Se contabilizarán las localidades o UPL asistidas técnicamente por la SDDE. El soporte será el registro de asistencia a mesas de trabajo y el informe de dichas mesas de trabajo.</t>
  </si>
  <si>
    <t>Presupuesto estimado 168.000.000 con base 2022</t>
  </si>
  <si>
    <t>El indicador mide la asistencia técnica prestada por la SDDE para la coordinación y fortalecimiento de las políticas, estrategias o programas para la generación de ingresos, el fortalecimiento productivo, la intermediación laboral y el emprendimiento que realizan las entidades del Distrito. Se entenderá como política cualquier política pública sectorial que se actualice, formule o evalúe, mientras que por estrategia se hace referencia a un plan de intervención que desarrollará programas, los cuales corresponden a las herramientas que materializan la oferta institucional.</t>
  </si>
  <si>
    <t>Corresponde al servicio de asistencia técnica para la coordinación y fortalecimiento de las políticas, estrategias o programas para la generación de ingresos, el fortalecimiento productivo, la intermediación laboral y el emprendimiento que realizan las entidades del Distrito.
Este producto será liderado y coordinado por la Secretaría Distrital de Desarrollo Económico a través de la Oficina Asesora de Planeación, que se coordinará con la Dirección de Estudios de Desarrollo Económico y las demás direcciones de la entidad para la realización de la asistencia técnica. La Secretaría Distrital de Planeación, la Secretaría Distrital de Hacienda y la Secretaría Distrital de Gobierno participan de este producto al informar a los responsables de las políticas, estrategias o programas para la generación de ingresos, el fortalecimiento productivo, la intermediación laboral y el emprendimiento de la existencia de este servicio, en el marco del cual reportarán los mismos a la Secretaría de Desarrollo Económico para su validación. Para ello, el apoyo se gestionará a través de las oficinas asesoras de planeación de estas entidades.</t>
  </si>
  <si>
    <t>2028</t>
  </si>
  <si>
    <t>Año 1</t>
  </si>
  <si>
    <t>Año 2</t>
  </si>
  <si>
    <t>Año 3</t>
  </si>
  <si>
    <t>Año 4</t>
  </si>
  <si>
    <t>Año 5</t>
  </si>
  <si>
    <t>Año 6</t>
  </si>
  <si>
    <t>Año 7</t>
  </si>
  <si>
    <t>Año 8</t>
  </si>
  <si>
    <t>Año 9</t>
  </si>
  <si>
    <t>Año 10</t>
  </si>
  <si>
    <t>Año 11</t>
  </si>
  <si>
    <t>Año 12</t>
  </si>
  <si>
    <t>Año 13</t>
  </si>
  <si>
    <t>Año 14</t>
  </si>
  <si>
    <t>Año 15</t>
  </si>
  <si>
    <t>Final</t>
  </si>
  <si>
    <t>Se contabilizarán las políticas, estrategias o programas de competencia del sector desarollo económico de otras entidades distritales asistidas por la SDDE, como proporción del total que se estructuren.</t>
  </si>
  <si>
    <t>El indicador mide las interdependencias económicas existentes en la Bogotá-Región a nivel turístico, de conmutación y de abastecimiento alimentario.</t>
  </si>
  <si>
    <t>Corresponde a la estrategia para dinamizar las interdependencias funcionales de la Región Metropolitana Bogotá – Cundinamarca, de forma tal que se fortalezcan su vocación y apuestas económicas. En particular, esta estrategia brindará apoyo a los actores del ecosistema Bogotá Región en las temáticas de empleo, fortalecimiento prodcutivo, movilidad y ciencia, tecnología e innovación, entre otros.
Este producto será liderado y coordinado por la Secretaría Distrital de Desarrollo Económico a través de la Dirección de Competitividad, con el apoyo técnico de la Secretaría Distrital de Planeación, la Secretaría Distrital de Hacienda, la Secretaría Distrital de Ambiente y la Secretaría Distrital de Movilidad. Para ello, el apoyo se gestionará a través de las oficinas asesoras de planeación de estas entidades.</t>
  </si>
  <si>
    <t>Se mide a través de un índice compuesto que mide las interdependencias de la Bogotá-Región a nivel de conmutación (número de viajes por razones de trabajo o estudio con respecto al total de viajes realizados entre el Distrito y los demás municipios), turismo (número de viajes por razones de turismo con respecto al total de viajes realizados entre el Distrito y los demás municipios) y abastecimiento alimentario (toneladas de alimentos transportados entre el Distrito y los demás municipios).</t>
  </si>
  <si>
    <t>El indicador busca medir el desarrollo de una estrategia de articulación y coordinación de los actores que participan en la prestación de servicios en el ecosistema de empleabilidad de la Bogotá-Región, teniendo en cuenta sus necesidades de fortalecimiento de la vocación y apuestas económicas, a partir del número de actores que participan en ella.</t>
  </si>
  <si>
    <t>Corresponde a la estrategia de articulación y coordinación de los actores ecosistema de empleabilidad de la Región Metropolitana Bogotá – Cundinamarca.</t>
  </si>
  <si>
    <t xml:space="preserve">Número de actores </t>
  </si>
  <si>
    <t>SDDE - SEF</t>
  </si>
  <si>
    <t>Se contabilizarán los actores que participan en la prestación de servicios en el marco de la estrategia de articulación y coordinación de los actores ecosistema de empleabilidad de la Región Metropolitana Bogotá – Cundinamarca.</t>
  </si>
  <si>
    <r>
      <rPr>
        <sz val="12"/>
        <color rgb="FF000000"/>
        <rFont val="Arial Narrow"/>
      </rPr>
      <t xml:space="preserve">3693777 ext </t>
    </r>
    <r>
      <rPr>
        <sz val="12"/>
        <color rgb="FF000000"/>
        <rFont val="Arial Narrow"/>
      </rPr>
      <t>166</t>
    </r>
  </si>
  <si>
    <t>SDP - SDH</t>
  </si>
  <si>
    <t>SDA - SDM</t>
  </si>
  <si>
    <t>El indicador mide el porcentaje de avance en la elaboración del Plan Económico Distrital ante eventos adversos, estableciendo hitos clave en su proceso de formulación, socialización y presentación para aprobación. La descripción anterior deberá tener en cuenta los siguientes conceptos:
-  Eventos adversos: se entenderán como todos aquellos eventos fuera de lo común que puedan afectar el desempeño de la economía de la ciudad tales como: pandemias, hiperinflación, estanflación, desastres naturales y recesión económica, entre otros.
- Programas de emergencia en materia fiscal, empresarial y de empleo: serán aquellos programas que se formulan para atender o mitigar las consecuencias socioeconómicas de los eventos adversos.</t>
  </si>
  <si>
    <t>Corresponde a la realización del Plan Económico Distrital ante eventos adversos, que establezca los programas de emergencia en materia fiscal, empresarial y de empleo en caso de que se presentacen, entre otros, recesiones económicas, desastres naturales o pandemias en la ciudad.
Este producto será liderado y coordinado por la Secretaría Distrital de Desarrollo Económico a través de la Dirección de Estudios de Desarrollo Económico, con el apoyo técnico de la Secretaría Planeación Distrital, la Secretaría Distrital de Hacienda, la Secretaría Distrital de Ambiente, la Secretaría Distrital de Movilidad y las demás entidades distritales que así se consideren. Para ello, el apoyo se gestionará a través de las oficinas asesoras de planeación de estas entidades.</t>
  </si>
  <si>
    <t>SDDE - DEDE</t>
  </si>
  <si>
    <t>33,3%</t>
  </si>
  <si>
    <t>66,6%</t>
  </si>
  <si>
    <t>Para formular y presentar el plan para aprobación se definen unos hitos principales, a los cuales se asigna una ponderación porcentual. Así las cosas, se reporta avance en el indicador una vez se cumplan las metas respectivas en cada uno de los hitos según los plazos establecidos.</t>
  </si>
  <si>
    <t xml:space="preserve">El indicador del producto tiene una relación directa con el indicador de resultado IR 4.2.   </t>
  </si>
  <si>
    <t>Unidades productivas</t>
  </si>
  <si>
    <t>SDDE - SIFRE</t>
  </si>
  <si>
    <t xml:space="preserve">Se contabilizarán las unidades productivas que logren establecer conexiones (empresariales o profesionales) generadas en el marco de los servicios de networking públicos ofrecidos por la SDDE, para lo cual la entidad definirá los medios de verificación idóneos (p. ej. encuestas previas y de seguimiento a beneficiarios de los servicios). </t>
  </si>
  <si>
    <t>Angelica Maria Segura</t>
  </si>
  <si>
    <t>Subdirector(a) de Intermediación, Formalización y Regulación Empresarial</t>
  </si>
  <si>
    <t xml:space="preserve">asegura@desarrolloeconomico.gov.co </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</si>
  <si>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</si>
  <si>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El indicador mide los espacios de coworking públicos creados y en funcionamiento, de acuerdo con los lineamientos que defina la SDDE para ello, priorizando la atención en distritos de innovación y aglomeraciones económicas.</t>
  </si>
  <si>
    <t>9.3 Aumentar el acceso de las pequeñas industrias y otras empresas, particularmente en los países en desarrollo, a los servicios financieros, incluidos créditos asequibles, y su integración en las cadenas de valor y los mercados</t>
  </si>
  <si>
    <t>SDDE - SEN</t>
  </si>
  <si>
    <t>Se contabilizarán los espacios públicos fijos, moviles y/o itinerantes de coworking habilitados y en funcionamiento a cargo de la SDDE, por convenio y/o gestión.</t>
  </si>
  <si>
    <t xml:space="preserve">SDDE - SEN </t>
  </si>
  <si>
    <r>
      <rPr>
        <sz val="12"/>
        <color theme="1"/>
        <rFont val="Arial Narrow"/>
      </rPr>
      <t xml:space="preserve">3693777 ext </t>
    </r>
    <r>
      <rPr>
        <sz val="12"/>
        <color theme="1"/>
        <rFont val="Arial Narrow"/>
      </rPr>
      <t>166</t>
    </r>
  </si>
  <si>
    <t>El indicador mide los consultorios empresariales apoyados en el marco de la estrategia liderada por la SDDE para su acompañamiento, articulación y/o promoción. La descripción anterior deberá tener en cuenta los siguientes conceptos:
- Consultorios empresariales: son los servicios de apoyo que le permiten a los emprendedores y empresarios fortalecer sus capacidades para la creación, puesta en marcha o fortalecimiento de sus unidades productivas en términos de talento humano, legislación laboral, asignación salarial, finanzas, etc.</t>
  </si>
  <si>
    <t>Corresponde a estrategia de acompañamiento, articulación y promoción de consultorios empresariales para la atención de unidades productivas con el apoyo de expertos, docentes y estudiantes de últimos semestres de programas universitarios y de postgrado.</t>
  </si>
  <si>
    <t>Consultorios empresariales</t>
  </si>
  <si>
    <t>SDDE - SIP</t>
  </si>
  <si>
    <t>Se contabilizarán los consultorios empresariales acompañados y/o articulados por la SDDE, de acuerdo con los criterios que defina la entidad para tal fin.</t>
  </si>
  <si>
    <t xml:space="preserve">SDDE - Subdirección de Innovación y Productividad										</t>
  </si>
  <si>
    <t xml:space="preserve">Ana Maria Velosa Cardenas </t>
  </si>
  <si>
    <t>El indicador mide el nivel de acompañamiento y articulación entre el sector desarrollo económico del Distrito Capital y los principales actores del sector privado, con énfasis en gremios y/o asociaciones.</t>
  </si>
  <si>
    <t>Corresponde a servicios de acompañamiento y articulación con el sector privado para la identificación de necesidades sectoriales, la articulación con las intervenciones del sector desarrollo económico y/o el apoyo a iniciativas económicas de ciudad.</t>
  </si>
  <si>
    <t>Gremios y/o asociaciones</t>
  </si>
  <si>
    <t>SDDE - Dirección de Competitividad</t>
  </si>
  <si>
    <t>Se contabilizarán los gremios y/o asociaciones empresariales que reciban acompañamiento y servicios de articulación por parte de la SDDE , para lo cual la entidad definirá los medios de verificación idóneos.</t>
  </si>
  <si>
    <t xml:space="preserve">El indicador del producto tiene una relación directa con el indicador de resultado IR 4.3.   </t>
  </si>
  <si>
    <t>Para la puesta en marcha y actualización de la plataforma digital se definen unos hitos principales a los cuales se asigna una ponderación porcentual. Así las cosas, se reporta avance en el indicador una vez se cumplan las metas respectivas en cada uno de los hitos según los plazos establecidos.</t>
  </si>
  <si>
    <t xml:space="preserve">Natalia Rodriguez </t>
  </si>
  <si>
    <t>Subdirectora de Emprendimiento y Negocios</t>
  </si>
  <si>
    <t>Espacios de intermediación</t>
  </si>
  <si>
    <t>SEGPLAN</t>
  </si>
  <si>
    <t>Se contabilizarán los distintos espacios de intermediación de carácter termporal a cargo de la la SDDE o en los que haya participado. En el caso de estos últimos, solo se contarán al momento de su entrada en funcionamiento.</t>
  </si>
  <si>
    <t>Junio 2022</t>
  </si>
  <si>
    <t>El indicador mide los servicios de análisis y definición de apuestas del sector en el marco de una agenda de mejora regulatoria, disminución de costos de transacción y fortalecimiento del clima de negocios.</t>
  </si>
  <si>
    <t>Para formular y poner en marcha la agenda que contenga las apuestas del sector desarrollo económico en materia de mejora regulatoria, disminución de costos de transacción y fortalecimiento del clima de negocios, se identifican los principales hitos y se les asigna una ponderación porcentual. Así las cosas, se reporta avance en el indicador una vez se cumplan las metas respectivas en cada uno de los hitos según los plazos establecidos.</t>
  </si>
  <si>
    <t>FICHA TÉCNICA INDICADOR DE RESULTADO</t>
  </si>
  <si>
    <t>Relación entre el indicador de resultado e indicadores de producto</t>
  </si>
  <si>
    <t>El indicador de resultado tiene relación directa con los indicadores de producto: IP 1.1.1, 1.1.2, 1.1.3, 1.1.4 y 1.1.5.</t>
  </si>
  <si>
    <t>El indicador mide en términos relativos la evolución de las ventas por trabajador de las unidades productivas locales, como resultado de las acciones de la política que busca proveer bienes y servicios públicos para la productividad de las empresas. La descripción anterior deberá tener en cuenta los siguientes conceptos:
- Unidades productivas locales: aquellas unidades productivas que desarrollan actividades para la generación de ingresos pudiendo o no estar formalizadas.</t>
  </si>
  <si>
    <t>SDDE - Dirección de Desarrollo Empresarial y empleo</t>
  </si>
  <si>
    <t xml:space="preserve">El indicador de resultado tiene relación directa con los indicadores de producto: IP 1.2.1, 1.2.2 y 1.2.3 </t>
  </si>
  <si>
    <t xml:space="preserve">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t>
  </si>
  <si>
    <t xml:space="preserve">Hacer un nuevo contrato social con igualdad de oportunidades para la inclusión social, productiva y política
</t>
  </si>
  <si>
    <r>
      <rPr>
        <sz val="12"/>
        <color theme="1"/>
        <rFont val="Arial Narrow"/>
      </rPr>
      <t xml:space="preserve">El indicador mide en términos relativos la evolución de las ventas por trabajador de las unidades productivas de alto impacto, como resultado de las acciones de la política que busca proveer bienes y servicios públicos para la productividad de las empresas. La descripción anterior deberá tener en cuenta los siguientes conceptos:
</t>
    </r>
    <r>
      <rPr>
        <sz val="12"/>
        <color theme="1"/>
        <rFont val="Arial Narrow"/>
      </rPr>
      <t xml:space="preserve">- Unidades productivas de alto impacto: </t>
    </r>
    <r>
      <rPr>
        <sz val="12"/>
        <color theme="1"/>
        <rFont val="Arial Narrow"/>
      </rPr>
      <t xml:space="preserve">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t>
    </r>
  </si>
  <si>
    <t>El indicador de resultado tiene relación directa con los indicadores de producto: IP 1.3.1, 1.3.2 y 1.3.3</t>
  </si>
  <si>
    <t xml:space="preserve">Bogotá región productiva y competitiva
</t>
  </si>
  <si>
    <t>Invest in Bogota</t>
  </si>
  <si>
    <t>El indicador de resultado tiene relación directa con los indicadores de producto: IP 2.1.1, 2.1.2, 2.1.3 y 2.1.4</t>
  </si>
  <si>
    <t xml:space="preserve">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t>
  </si>
  <si>
    <t xml:space="preserve">Cierre de brechas para la inclusión productiva urbano rural
</t>
  </si>
  <si>
    <t>SDDE - Subdirección de Empleo y Formación</t>
  </si>
  <si>
    <t>Bernardo Brigard Posse</t>
  </si>
  <si>
    <t>Subdirector(a) de Empleo y Formación</t>
  </si>
  <si>
    <t xml:space="preserve">bbrigard@desarrolloeconomico.gov.co </t>
  </si>
  <si>
    <r>
      <rPr>
        <sz val="12"/>
        <color theme="1"/>
        <rFont val="Arial Narrow"/>
      </rPr>
      <t xml:space="preserve">3693777 ext </t>
    </r>
    <r>
      <rPr>
        <sz val="12"/>
        <color theme="1"/>
        <rFont val="Arial Narrow"/>
      </rPr>
      <t>166</t>
    </r>
  </si>
  <si>
    <t xml:space="preserve">Este resultado se mide teniendo en cuenta las metas de colocación de los productos 2.1.3 y 2.1.4. correspondiente a colocación por pago por resultados y colocación por APED respectivamente. Es importante aclarar que la variación porcentual del primer año (2023) es cero porque se toma la línea base de las colocaciones de la APDE porque no existe línea base de colocaciones por pago por resultados para el 2021. </t>
  </si>
  <si>
    <t>Tasa de transición de inclusión social a la productiva</t>
  </si>
  <si>
    <t>El indicador de resultado tiene relación directa con los indicadores de producto: IP 2.2.1 y 2.2.2</t>
  </si>
  <si>
    <t>El indicador mide el número de beneficiarios de los programas del sector desarrollo económico del Distrito Capital que provienen de los programas de inclusión social, como resultado de las acciones de la política para fomentar las condiciones para mejorar la empleabilidad y la generación de ingresos. La descripción anterior deberá tener en cuenta los siguientes conceptos:
- Beneficiarios desempleados de los programas de inclusión social vinculados a programas de inclusión productiva: corresponde a las personas desempleadas beneficiarias de los programas de formación para el trabajo, empleo o emprendimiento del sector Desarrollo Económico Distrital en el presente año, que en dicho año o en el anterior hayan participado de los programas de inclusión social del Distrito Capital.
- Número de beneficiarios desempleados inscritos en programas sociales: corresponde a las personas desempleadas que en el presente año o en el anterior hayan participado de los programas de inclusión social del Distrito Capital (educación, niñez y juventud, salud y vivienda o servicios públicos domiciliarios).
- Desempleados o desocupados: Según el DANE, son las personas de 15 años o más que estuvieron simultáneamente en las siguientes condiciones: 1. No tenían un empleo asalariado o un trabajo; independiente ni se desempeñaron como trabajador(a) familiar sin remuneración. 2. Habían realizado alguna actividad para buscar un empleo asalariado o independiente en las últimas 4 semanas; o 3. Estaban disponibles para empezar a trabajar.</t>
  </si>
  <si>
    <t>SDDE-DEDE</t>
  </si>
  <si>
    <t>SDDE - Dirección de Estudios de Desarrollo Económico</t>
  </si>
  <si>
    <t>Aglomeraciones o zonas de la ciudad intervenidas para aprovechar sus economías de aglomeración.</t>
  </si>
  <si>
    <t>El indicador de resultado tiene relación con los siguientes indicadores de producto IP: 3.1.1., 3.1.2., 3.1.3., 3.1.4. y 3.1.5.</t>
  </si>
  <si>
    <t xml:space="preserve">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t>
  </si>
  <si>
    <t>El indicador mide las aglomeraciones o zonas de la ciudad que fueron objetos de intervenciones encaminadas a potencializar y aprovechar los beneficios de suseconomías de aglomeración, en el marco de las acciones de la política para suministrar servicios públicos para la productividad desde la comprensión de la distribución espacial de las empresas y el uso del suelo. La descripción anterior deberá tener en cuenta los siguientes conceptos:
- Aglomeración: asentamiento de empresas en un lugar geográfico establecido dentro de una ciudad o su periferia que puede estar conformada en torno a una misma actividad económica (especializada) o a varias complementarias (diversificada), cuya cercanía e interacción les permite aprovechar las economías de escala en sus procesos.
- Zonas de la ciudad: cualquier localidad, UPZ, UPL, barrio o conjunto de manzanas de la ciudad.</t>
  </si>
  <si>
    <t>Aglomeraciones y/o zonas de la ciudad</t>
  </si>
  <si>
    <t>Dirección de Competitividad - SDDE</t>
  </si>
  <si>
    <t>Director(a)</t>
  </si>
  <si>
    <t>Dirección de Competitividad</t>
  </si>
  <si>
    <t>(601) 3693777</t>
  </si>
  <si>
    <t>El indicador de resultado tiene relación con los siguientes indicadores de producto IP: 3.2.1. y 3.2.2.</t>
  </si>
  <si>
    <t>El indicador mide el nivel de descentralización de los servicios del sector Desarrollo Económico del Distrito con enfoque modular (de los servicios) y territorial (prioriza las necesidades socioeconomicas de los territorios), como parte de las acciones de política encaminadas a suministrar servicios públicos para la productividad desde la comprensión de la distribución espacial de las empresas y el uso del suelo. La descripción anterior deberá tener en cuenta los siguientes conceptos:
- Servicios de descentralización del sector desarrollo económico asociados a este resultado al resultado 3.2.: corresponden a: (i)aquellos ofrecidos de manera permanente en los espacios físicos por fuera de la plaza de los artesanos, o (ii) los relacionados con desarrollo empresarial, empleo o emprendimiento, integrados a los espacios de la ciudad intervenidos mediante estrategias del cuidado o relacionadas con las metas y compromisos de la SDDE.</t>
  </si>
  <si>
    <t>Oficina Asesora de Planeación - SDDE</t>
  </si>
  <si>
    <t>SDDE - Oficina Asesora de Planeación</t>
  </si>
  <si>
    <t>Jefe</t>
  </si>
  <si>
    <t>Se relaciona con los indicadores de producto 4.1.1., 4.1.2., 4.1.3., 4.1.4., 4.1.5., 4.1.6., 4.1.7. y 4.1.8.</t>
  </si>
  <si>
    <t xml:space="preserve">Integrar los observatorios del sector Desarrollo Económico, como fuente de información para la toma de decisiones acertadas para el desarrollo de acciones que permitan la mitigación de impactos negativos de la crisis
</t>
  </si>
  <si>
    <t>El indicador mide los proyectos, planes y/o programas que reciben asistencia por parte del sector desarrollo económico, como parte de las acciones de política encaminadas a fomentar las interacciones entre los actores del ecosistema de productividad mediante la mejora en la planeación y coordinación de las políticas económicas a distintas escalas. Por asistencia técnica se entiende la orientación dada desde el sector para: (i) la generación de información con enfoque territorial pertinente para la toma de decisiones por parte de las entidades distritales, localidades o UPL en cuanto a la formulación, implementación y/o seguimiento de instrumentos de planeación; (ii) la formulación de proyectos, planes y/o programas por parte de las entidades distritales, localidades o UPL que definan las prioridades sectoriales, y (iii) el desarrollo de estrategias orientadas a mejorar la articulación de actores en la Bogotá-Región.</t>
  </si>
  <si>
    <t>Se relaciona con los indicadores de producto 4.2.1., 4.2.2., 4.2.3. y 4.2.4.</t>
  </si>
  <si>
    <t xml:space="preserve">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t>
  </si>
  <si>
    <t>Dirección de Competitividad Región - SDDE</t>
  </si>
  <si>
    <t>Se relaciona con los indicadores de producto 4.3.1., 4.3.2. y 4.3.3.</t>
  </si>
  <si>
    <t xml:space="preserve">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t>
  </si>
  <si>
    <t>El indicador mide la proporción de unidades productivas que aumentaron su conexión con otros actores de la cadena de producción y comercialización, como resultado de la atención recibida a través de los servicios de conexión a mercados asociados a este resultado.</t>
  </si>
  <si>
    <t>SIFRE - SDDE</t>
  </si>
  <si>
    <t>Acompañamientos técnicos para el acceso a servicios productivos dirigidos al fortalecimiento de la vocación económica de los distritos creativos de la ciudad.</t>
  </si>
  <si>
    <t xml:space="preserve">El indicador mide los distritos de innovación que reciben los servicios para el fortalecimiento de su vocación económica respecto al total existente. Estos servicios incluyen financiamiento, asistencia técnica y los demás que permitan el fortalecimiento y puesta en marcha de la vocación económica de los distritos de innovación, teniendo en cuenta las características y necesidades del tejido productivo de la ciudad.                                                                        </t>
  </si>
  <si>
    <t>(Sumatoria del número de localidades o UPL atendidas mediante los servicios de descentralización del sector desarrollo económico del Distrito / Número total de localidades o UPL existentes) * 100</t>
  </si>
  <si>
    <t>El indicador mide la proporción de las localidades o UPL existentes (según la normatividad vigente) que cuenten con información actualizada sobre las actividades económicas de sus territorios, bajo los lineamientos que se definan desde la SDDE para tal fin. La descripción anterior deberá tener en cuenta los siguientes conceptos:
- Localidades: Según lo dispone el artículo 60 del Decreto Ley 1421 de 1993, las localidades hacen referencia a una división político administrativa del Distrito Capital que busca la organización de las comunidades que residan en ellas, a efectos de que se expresen institucionalmente y contribuyan al mejoramiento de sus condiciones y calidades de vida, participando activamente en la toma de las decisiones que puedan afectarlos, tales como el manejo y la prestación de los servicios públicos, la construcción de las obras de interés común, y el ejercicio de la fiscalización y vigilancia de quienes cumplen con las funciones de administración. 
- Unidad de Planeamiento Local- UPL: Según el Decreto 555 de 2021, es un instrumento de planeación y gestión participativa mediante el cual se concreta el modelo de ocupación territorial a escala local dando solución a problemáticas y potenciando las oportunidades locales. Tiene como objetivo pasar de la planeación general a la gestión local con incidencia en la inversión, la localización y priorización de proyectos de proximidad, para garantizar las condiciones óptimas de accesibilidad, disponibilidad y diversidad de soportes territoriales, servicios del cuidado y servicios sociales, y acceso a empleo en el marco de lo definido por el modelo de ocupación territorial del Plan de Ordenamiento Territorial y como resultado del proceso de participación de las comunidades. 
- Unidad de Planeamiento Zonal- UPZ: Según el Decreto 190 de 2004, es un instrumento de planeación que  tiene como propósito definir y precisar el planeamiento del suelo urbano, respondiendo a la dinámica productiva de la ciudad y a su inserción en el contexto regional, involucrando a los actores sociales en la definición de aspectos de ordenamiento y control normativo a escala zonal.
- Información territorial sobre actividades económicas: es aquella información referida al marco territorial de una división político administrativa como la localidad, un instrumento de planeación como la UPL o UPZ, u otra división territorial o espacio geográfico. Para los fines de este producto y su indicador, se hace referencia a la informaicón sobre las necesidades, particularidades y conocimiento de los actores económicos del territorio.</t>
  </si>
  <si>
    <t>Interdependencias económicas de la región metropolitana = 
((( 1 si ∆% conmutación laboral total &gt; 0% | 0 de lo contrario) + (1 si ∆% conmutación viajes por turismo total &gt; 0% | 0 de lo contrario) + (1 si ∆% toneladas de abastecimiento alimentario &gt; 0% | 0 de lo contrario) ) / 3) * 100</t>
  </si>
  <si>
    <t>Variación porcentual de los actores que fortalecen sus relaciones productivas</t>
  </si>
  <si>
    <t xml:space="preserve">El indicador se medirá con la siguiente fórmula:
((Actores que participan en espacios de fortalecimiento de sus relaciones productivas t / Actores que participan en espacios de fortalecimiento de sus relaciones productivas  t-1)-1)*100
Para el cálculo del indicador se levantará información de los actores que participan en los diferentes espacios de interacción y de generación de ideas asociados a los productos de este resultado. En caso de que un usuario haga uso de más de uno de estos espacios, deberá ser contabilizado solo una vez. </t>
  </si>
  <si>
    <t>Actores que establecen conexiones empresariales o de profesionales a través de los servicios de networking públicos (Número/Creciente).</t>
  </si>
  <si>
    <t>El indicador mide los actores que generan conexiones (empresariales o profesionales) gracias a su interacción que en el marco de los servicios de networking públicos.</t>
  </si>
  <si>
    <t>Participación de las unidades productivas que establecen conexiones con actores de la cadena de producción y comercialización</t>
  </si>
  <si>
    <t>El indicador se medirá con la siguiente fórmula:
(Unidades productivas que establecen conexiones con actores de la cadena de producción y comercialización / Unidades productivas que participan en las estrategias de conexiones asociadas a este resultado)*100
Para el cálculo del indicador se encuestará a las unidades productivas que participen en los espacios de intermediación y/o estén incritas en el Marketplace distrital, las cuales corresponderán al denominador de la fórmula anterior. Por su parte, para el cálculo del numerador, se contabilizarán aquellas que respondan afirmativamente a la pregunta sobre establecimiento de contacto con proveedores, productores, distribuidores y/o ampliación de la base de clientes. En caso de que una de las unidades de análisis reciba más de un servicio durante el periodo de medición del indicador, esta deberá ser contabilizada solo una vez.</t>
  </si>
  <si>
    <t>El indicador se medirá con la siguiente fórmula:
Tasa de transición de inclusión social a la productiva = (Número de beneficiarios desempleados de programas de inclusión social vinculados a programas de inclusión productiva/Número de beneficiarios desempleados inscritos en programas sociales)*100
Para el cálculo del indicador se sumarán los beneficiarios desempleados de acuerdo con la definición del DANE que hayan participado en al menos un programa de inclusión social y que se haya vinculado en al menos uno de los programas de inclusión productiva del sector. Los potenciales beneficiarios de esta intervención deberán ser reportados formalmente por la entidad distrital responsable de la ejecución de los respectivos programas sociales.</t>
  </si>
  <si>
    <t>El indicador se medirá con la siguiente fórmula:
(Sumatoria del número de proyectos, planes y/o programas a nivel local, distrital y/o regional asistidos desde el sector desarrollo económico/solicitudes de asistencia en proyectos, planes y/o programas a nivel local, distrital y/o regional)*100
Para el cálculo del indicador se sumarán los proyectos, planes y/o programas de distinta escala que hayan sido asistidos técnicamente desde el sector, mientras que serán recibidas, analizadas y compiladas por la Oficina Asesora de Planeación a través del sistema oficial de correspondencia de la SDDE. En caso de que uno de estos reciba apoyo más de una vez o a través de distintos mecanismos durante el periodo de medición del indicador, este deberá ser contabilizado solo una vez. Las solicitudes</t>
  </si>
  <si>
    <t>El indicador mide en términos relativos la evoluciónde los actores económicos como usuarios de los diferentes espacios de interacción entre actores y para la generación de ideas (eventos, espacios de coworking/networking, consultorios empresariales, etc.), como parte de las acciones de política encaminadas a fomentar las interacciones entre los actores del ecosistema de productividad mediante la mejora en la planeación y coordinación de las políticas económicas a distintas escalas.
Por relaciones productivas se entenderán aquellas que registran las unidades productivas para realizar sus procesos de producción, así como las que registran las personas para realizar sus actividades laborales y/o económicas.</t>
  </si>
  <si>
    <t>El indicador corresponde a las personas que hacen parte de la oferta laboral del Distrito, que se vinculan laboralmente a traves de mecanismos de incentivos para la colocación efectiva implementados por la entidad y pertenecen a alguno de los grupos poblacionales por razón de género, grupo etario, víctimas del conflicto, personas con discapacidad y grupos étnicos. La anterior descripción debe basarse en los siguientes conceptos:
- Barreras de acceso al mercado laboral: Según la Unidad Administrativa Especial del Servicio Público de Empleo, las barreras de acceso al mercado laboral formal son aquellas que tienen impacto negativo en las posibilidades de vinculación laboral de los buscadores de empleo y que son causadas por las restricciones de acceso a la información, los canales de búsqueda deficientes y demás factores que afectan de manera particular la empleabilidad de los individuos.
- Colocación de empleo: Se entiende como el acceso a un empleo formal de los oferentes o buscadores de empleo por la intervención y gestión de los servicios de empleabilidad.</t>
  </si>
  <si>
    <t>Se suman las personas beneficiarias de los programas de incentivos para la colocación, es decir la sumatoria de las personas colocadas en un empleo, que pertenecen a alguno de los grupos poblacionales por razón de género, grupo etario, víctimas del conflicto, personas con discapacidad y grupos étnicos. En caso de que una persona sea beneficiaria de más de un programa de formación durante el periodo de medición del indicador, esta deberá ser contabilizada solo una vez.</t>
  </si>
  <si>
    <t>Se sumarán las aglomeraciones de la ciudad (especializadas o diversificadas) que reciban atenciones mediante bienes o servicios públicos a nivel productivo, es decir, que permitan fortalecer la productividad de las unidades productivas allí ubicadas. Estos bienes o servicios pueden variar de acuerdo con las necesidades y características de las aglomeraciones, por lo que pueden ser, por ejemplo, servicios para la generación de redes de proveedores y comercialización, asesoría y fomento técnico, centros de recursos compartidos, fomento de la asociatividad, etc. Asimismo, las atenciones contabilizadas en cada periodo de medición deberán ser distintas a las del periodo inmediatamente anterior.</t>
  </si>
  <si>
    <t>Se contabilizarán las zonas de la ciudad a las que se beneficien de las acciones resultantes de la estrategia económica para incentivar las actividades económicas nocturnas y sus servicios asociados en ciertas zonas de la ciudad. En caso de que una zona se beneficie de dos o más acciones en el marco de esta estrategia, será contabilizada una sola vez. Asimismo, las zonas contabilizadas en cada periodo de medición deberán ser distintas a las del periodo inmediatamente anterior.</t>
  </si>
  <si>
    <t>Tasa de actualización de la información territorial de las actividades económicas de las localidades o UPL (según la normatividad vigente).</t>
  </si>
  <si>
    <t>Tasa de interdependencias económicas de la Región Metropolitana</t>
  </si>
  <si>
    <t>SEN-SDDE</t>
  </si>
  <si>
    <t>Sumatoria del porcentaje de avance en la formulación del plan económico distrital decenal ante eventos adversos
Hito 1 (33,3 % entre 2022 y 2024): Formulación del plan.
Hito 2 (33,3 % entre 2024 y 2025): Socialización y retroalimentación del plan.
Hito 3 (33,4 % 2025): Presentación del plan para aprobación del Concejo.</t>
  </si>
  <si>
    <t>Tasa de distritos de innovación con servicios para el fortalecimiento de su vocación económica</t>
  </si>
  <si>
    <t>El indicador mide el avance en el desarrollo, implementación, pruebas, modificaciones y actualización semestral de datos de usuarios registrados de una plataforma digital que contempla la conexión de oferta y demanda de bienes y servicios, especialmente aquellos de origen local en el marco de "Hecho en Bogotá", así como la generación de conexiones e información con los actores del ecosistema, considerando los avances que tenga la SDDE en la materia.</t>
  </si>
  <si>
    <t>El indicador mide el desarrollo de distintos espacios de intermediación desarrollados por parte de la SDDE o en los que participe, considerando los lineamientos que esta defina para ello, con énfasis en la promoción de bienes y servicios locales en el marco de "Hecho en Bogotá". Estos espacios podrán ser temporales o permanentes.</t>
  </si>
  <si>
    <t>El indicador mide la población colocada a través de las políticas de mercado de trabajo, como resultado de las acciones de la política para fomentar las condiciones para mejorar la empleabilidad y la generación de ingresos. La descripción anterior deberá tener en cuenta los siguientes conceptos:
- Colocación de empleo: Se entiende como el acceso a un empleo formal de los oferentes o buscadores de empleo por la intervención y gestión de los servicios de empleabilidad.
Con base en la información de caracterización de la población colocada se deberá desagregar la información a nivel de localidad o UPL (según la normativa vigente).</t>
  </si>
  <si>
    <t>El indicador se medirá con la siguiente fórmula:
Variación porcentual de las personas colocadas a través de las políticas del mercado de trabajo del Distrito = ((Número de personas colocadas a través de las políticas del mercado de trabajo del Distrito en el periodo t / Número de personas colocadas a través de las políticas del mercado de trabajo del Distrito en el periodo t-1) -1) * 100
Para el cálculo del indicador se sumarán las personas colocadas que reporte la APED gracias a la implementación de sus políticas del mercado laboral. Con base en la información de caracterización de la población colocada se deberá desagregar la información a nivel de localidad o UPL (según la normativa vigente).</t>
  </si>
  <si>
    <t>Corresponde a los servicios para identificar, promover y/o fortalecer la economía social y solidaria entre las unidades productivas locales, de acuerdo con sus características y necesidades, de forma tal que se aborden los enfoques diferencial, de género y poblacional.
El desarrollo de este producto se podrá apoyar en el Instituto para la Economía Social. Para ello, el apoyo se gestionará a través de la oficina asesora de planeación de esta entidad.</t>
  </si>
  <si>
    <t>Corresponde a servicios de formación para el trabajo que propenda por el desarrollo de las competencias laborales más demandadas por el mercado y con mejor prospectiva laboral entre sus beneficiarios. Se priorizarán las atenciones teniendo en cuenta el género de las personas beneficiarias.</t>
  </si>
  <si>
    <t>Corresponde a servicios de formación para la recualificación y reconversión laboral de las personas hacia los sectores más dinámicos del mercado de trabajo. Se priorizarán las atenciones teniendo en cuenta el género y características sociodemográficas de los beneficiarios.</t>
  </si>
  <si>
    <t>Corresponde a una plataforma digital para la conexión del ecosistema de emprendimiento e inversión de la ciudad, permitiendo a su vez, promover la oferta y demanda de bienes y servicios de origen local en el marco de "Hecho en Bogotá".</t>
  </si>
  <si>
    <t>Corresponde a espacios de intermediación acordes con los nichos de mercado existentes en los territorios, con énfasis en la promoción de bienes y servicios de origen local en el marco de "Hecho en Bogotá", de forma tal que se puedan abordar los enfoques diferencial, poblaciónal y de género.</t>
  </si>
  <si>
    <t>4.3.1. Plataforma digital para la conexión de oferta y demanda de bienes y servicios de origen local en el marco de "Hecho en Bogotá".</t>
  </si>
  <si>
    <t>4.3.2. Espacios de intermediación acordes con los nichos de mercado existentes en los territorios, con énfasis en la promoción de bienes y servicios de origen local en el marco de "Hecho en Bogotá".</t>
  </si>
  <si>
    <t>Plataforma digital para la conexión de oferta y demanda de bienes y servicios de origen local en el marco de "Hecho en Bogotá" creada, implementada y actualizada (Porcentaje/Constante).</t>
  </si>
  <si>
    <t>Espacios de intermediación desarrollados y/o en los que participa la SDDE, con énfasis en la promoción de bienes y servicios de origen local en el marco de "Hecho en Bogotá" (Número/Creciente).</t>
  </si>
  <si>
    <t>Unidades productivas locales</t>
  </si>
  <si>
    <t>Se suman las personas formadas producto de la ejecución de los programas, convenios, contratos, alianzas institucionales y otros instrumentos de gestión de procesos de formación para el trabajo que busquen específicamente la reconversión y la recualificación laboral. En caso de que una persona reciba más de un servicio de formación para la reconversión o recualificación laboral durante el periodo de medición del indicador, esta deberá ser contabilizada solo una vez.</t>
  </si>
  <si>
    <t>El indicador se medirá con la siguiente fórmula:
Variación porcentual de las ventas por trabajador de las unidades productivas locales = ((Ventas por trabajador de las unidades productivas locales t / Ventas por trabajador de las unidades productivas locales t-1)-1)*100
Para el cálculo del indicador se tomarán como referencia el promedio de las ventas totales por trabajador de las unidades productivas locales en cada periodo de tiempo (antes y después de los servicios) por la Dirección de Desarrollo Empresarial y Empleo de la SDDE.</t>
  </si>
  <si>
    <t>El indicador se medirá con la siguiente fórmula:
Variación porcentual de las ventas por trabajador de las unidades productivas de alto impacto = ((Ventas por trabajador de las unidades productivas de alto impacto t / Ventas por trabajador de las unidades productivas de alto impacto t-1)-1)*100
Para el cálculo del indicador se tomarán como referencia el promedio de las ventas totales por trabajador de las unidades productivas de alto impacto en cada periodo de tiempo (antes y después de los servicios) por la Dirección de Competitividad de la SDDE.</t>
  </si>
  <si>
    <t>El indicador se medirá con la siguiente fórmula:
Sumatoria del número de aglomeraciones o zonas de la ciudad atendidas mediante al menos una de las intervenciones asociadas a este resultado.
Para el cálculo del indicador se sumarán las aglomeraciones o zonas de la ciudad que hayan sido intervenidas al menos una vez en el marco de este resultado, de acuerdo con la información recopilada por la Dirección de Competitividad. En caso de que una de las unidades de análisis reciba más de un servicio durante el periodo de medición del indicador, esta deberá ser contabilizada solo una vez. Asimismo, las intervenciones contabilizadas en cada periodo de medición deberán ser distintas a las del periodo inmediatamente anterior.</t>
  </si>
  <si>
    <t>El indicador se medirá con la siguiente fórmula:
(Sumatoria del número de localidades o UPL atendidas mediante los servicios de descentralización del sector desarrollo económico del Distrito / Número total de localidades o UPL existentes) * 100
Para el cálculo del indicador se sumarán las localidades o UPL que hayan sido atendidas con al menos uno de los servicios de descentralización del sector, con respecto a la mitad del número total que exista, de acuerdo con la información recopilada por la Oficina Asesora de Planeación de la SDDE. En caso de que una de las localidades o UPL de análisis reciba más de un servicio durante el periodo de medición del indicador, esta deberá ser contabilizada solo una vez.</t>
  </si>
  <si>
    <t>El indicador mide el porcentaje de avance en la elaboración del Plan estratégico para el fomento de la industria manufacturera, de acuerdo con lo establecido en el Acuerdo 851 de 2022 del Concejo de Bogotá D.C. "por el cual se establecen los lineamientos de la política pública de fomento a la industria manufacturera bogotana", y con los lineamientos, programas y espacios de articulación establecidos desde el Gobierno Nacional. Para ello, se definen hitos clave en el proceso de formulación, socialización y aprobación.</t>
  </si>
  <si>
    <t>Corresponde a la realización del Plan estratégico para el fomento de la industria manufacturera, que establezca los lineamientos de política pública en el marco de lo definido en el Acuerdo 851 de 2022 del Concejo de Bogotá D.C., de forma articulada con lo establecido en el POT y el PDD vigentes, así como con los lineamientos, programas y espacios de articulación establecidos desde el Gobierno Nacional. En particular, la ejecución de este producto deberá tener en cuenta lo definido en la norma anterior en cuanto al objetivo, las herramientas, los sectores estratégicos e implementación, entre otros aspectos relevantes para el fomento de la industria manufacturera en el Distrito Capital. Asimismo, el plan estratégico al que se refiere este producto deberá contemplar el ajuste y reformulación de la política industrial a cargo del Gobierno Nacional.
Este producto será liderado y coordinado por la Secretaría Distrital de Desarrollo Económico a través de la Dirección de Competitividad Región con el apoyo de la Dirección de Desarrollo Empresarial y Empleo. La Secretaría Distrital de Hacienda será corresponsable de este producto mediante el acompañamiento a la SDDE en materia tributaria. Para ello, el apoyo se gestionará a través de la oficina asesora de planeación de esta entidad.</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</si>
  <si>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</si>
  <si>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SDDE - Dirección de Competitividad Región</t>
  </si>
  <si>
    <t>Plan estratégico para el fomento de la industria manufacturera formulado y presentado para su aprobación y adopción (Porcentaje/Creciente).</t>
  </si>
  <si>
    <t>Sumatoria del porcentaje de avance de las etapas: desarrollo, pruebas, puesta en producción, modificaciones, creación de módulos y actualización de datos de usuarios de la plataforma digital para la conexión del ecosistema, oferta y demanda de bienes y servicios.
Hito 1 (2023): Implementación de la plataforma (desarrollo, pruebas y puesta en marcha) (50%)
Hito 2 (entre 2024 y 2026): Modificaciones, creación de módulos y actualización de datos (80%)
Hito 3 (entre 2027 y 2038): Actualización semestral de datos de usuarios registrados en la plataforma (100%)</t>
  </si>
  <si>
    <t>3.1.6. Plan estratégico para el fomento de la industria manufacturera en el Distrito Capital, según lo establecido en el Acuerdo 851 de 2022.</t>
  </si>
  <si>
    <t>Sumatoria del porcentaje de avance en la elaboración e implementación del Plan estratégico para el fomento de la industria manufacturera:
Hito 1 (40 % 2023): Formulación de los lineamientos bases del plan, así como de la propuesta de sectores estratégicos a priorizar, según lo establecido en el Acuerdo 851 de 2022 del Concejo de Bogotá D.C.
Hito 2 (40 % entre 2023 y 2024): Socialización y retroalimentación del plan.
Hito 3 (20 % 2025): Presentación del plan para aprobación del Consejo Consultivo de la Política Pública de Fomento Distrital a la Industria (en línea con lo establecido en los artículos 5, 6 y 7 del Acuerdo 851).</t>
  </si>
  <si>
    <t>Promedio simple últimos 6 años</t>
  </si>
  <si>
    <t xml:space="preserve">El cálculo de la proyección de eventos captados 2023-2038 se realiza teniendo en cuenta que el crecimiento estará dado por la gestión propia del Bureau durante el año en curso y la inercia del trabajo realizado en años anteriores. Sin embargo el número de eventos a conseguir en los años futuros, no será exponencial, ya que captar más eventos implicará cada año, mayores esfuerzos y más recursos humanos/técnicos, económicos, tecnológicos, entre otros. Adicionalmente, la captación de reuniones depende de variables externas propias del entorno, las tendencias, del destino y de los organizadores de eventos. </t>
  </si>
  <si>
    <t>Corresponde a servicios para el análisis y definición de apuestas desde el sector desarrollo económico, encaminadas a la mejora regulatoria, disminución de costos de transacción y fortalecimiento del clima de negocios.
Este producto será diseñado, liderado y ejecutado por la Secretaría Distrital de Desarrollo Económico a través de la Subdirección de Intermediación, Formalización y Regulación Empresarial, con el apoyo técnico de la Dirección de Estudios de Desarrollo Económico. La Secretaría Jurídica aportará en la identificación de la agenda regulatoria de los distintos sectores distritales, con base en lo establecido en el Decreto 474 de 2022, y participará en el desarrollo de las mesas técnicas que convoque el responsable del producto. Por su parte, la Secretaría Distrital de Hacienda, la Secretaría de Gobierno e Invest in Bogota apoyarán este producto a través del envío de sus propuestas técnicas en esta materia que permitan la definición de las apuestas. Para ello, el apoyo se gestionará a través de las oficinas asesoras de planeación de estas entidades.</t>
  </si>
  <si>
    <t>Corresponde a servicios de networking públicos para establecer, facilitar y fortalecer redes empresariales y de profesionales, principalmente en los distritos de innovación y las aglomeraciones de la ciudad (consolidadas o incipientes)
Este producto será diseñado, liderado y ejecutado por la Secretaría Distrital de Desarrollo Económico a través de la Subdirección de Intermediación, Formalización y Regulación Empresarial, con el apoyo técnico de la Secretaría General a través de la Alta Consejería Distrital de las TIC, con énfasis en el diseño requerido para la prestación de los servicios a los que se refiere este producto. Para ello, el apoyo se gestionará a través de la oficina asesora de planeación de esta entidad.</t>
  </si>
  <si>
    <t>Corresponde a los servicios de orientación y divulgación para el acceso a los programas de inclusión productiva de los beneficiarios de los programas sociales del distrito, teniendo en cuenta sus características. En tal sentido, se priorizarán las atenciones teniendo en cuenta el género y características sociodemográficas de los beneficiarios.
Este producto será diseñado, coordinado y ejecutado por la Secretaría Distrital de Desarrollo Económico a través de la Dirección de Desarrollo Empresarial y Empleo con el apoyo de la Oficina Asesora de Planeación. La Secretaría Distrital de Planeación, la Secretaría de Integración Social, la Secretaría de la Mujer y la Secretaría de Gobierno serán corresponsables de este producto mediante la construcción de una estrategia de comunicaciones que incluya la generación de espacios y/o canales para difundir los programas de inclusión productiva entre las personas beneficiadas por los programas sociales a cargo de sus sectores. Para ello, el apoyo se gestionará a través de una mesa técnica de trabajo interinstitucional liderada por la SDDE, con la participación de las oficinas asesoras de planeación de las entidades corresponsables.</t>
  </si>
  <si>
    <t>Estrategia de articulación de información de los programas de inclusión social con los de inclusión productiva (Porcentaje/Creciente).</t>
  </si>
  <si>
    <t>2.2.2. Piloto de articulación de información entre los programas de inclusión social y de inclusión productiva del Distrito Capital.</t>
  </si>
  <si>
    <t>Sumatoria del porcentaje de avance en la elaboración de la estrategia de articulación:
Hito 1 (10 % en 2023): Definición del plan de trabajo, cronograma específico y metodología de elaboración de la estrategia.
Hito 2 (10 % en 2024): Elaboración del diagnóstico.
Hito 3 (20 % en 2025): Diseño de un modelo preliminar de estrategia y definición de mecanismos de articulación de la información de los programas en cuanto a oferta programática por sector, sistemas de información y bases de datos disponibles, información recopilada y protocolos de intercambio, entre otros.
Hito 4 (40 % entre 2026 y 2027): Pilotaje del modelo de estrategia de articulación de información entre algunos programas de inclusión social y productiva seleccionados en el marco de la estrategia.
Hito 5 (20 % en 2028): Ajuste del modelo de la estrategia con base en las conclusiones y recomendaciones derivadas del pilotaje.</t>
  </si>
  <si>
    <t>Reportes de avance de la estrategia de la Dirección de Estudios de Desarrollo Económico.</t>
  </si>
  <si>
    <t>Para diseñar, pilotear y ajustar la estrategia piloto de articulación de información entre los programas de inclusión social y de inclusión productiva del Distrito Capital se definen unos hitos principales, a los cuales se asigna una ponderación porcentual. Así las cosas, se reporta avance en el indicador una vez se cumplan las metas respectivas en cada uno de los hitos según los plazos establecidos.</t>
  </si>
  <si>
    <t>El indicador medirá el nivel de avance en el desarrollo de la estrategia piloto de articulación de los programas para la inclusión social y productiva de la administración distrital en materia de información. Para ello se deberán tener en cuenta los siguientes conceptos:
- Programas para la inclusión social: son aquellos que le permiten a un hogar o persona acceder a servicios sociales, tales como educación, salud, vivienda y servicios públicos domiciliarios, entre otros.
- Programas para la inclusión productiva: son aquellos que le permiten a las personas mejorar sus ingresos mediante el acceso al mercado laboral formal.</t>
  </si>
  <si>
    <t>Corresponde al piloto de articulación de información entre los programas de inclusión social y de inclusión productiva del Distrito Capital, de forma tal que se facilite la identificación de los beneficiarios de ambos tipos de programas, así como su transición desde los primeros (inclusión social) a los segundos (inclusión productiva).
Este producto será diseñado, coordinado y ejecutado por la Secretaría Distrital de Desarrollo Económico a través de la Dirección de Estudios de Desarrollo Económico con el apoyo de la Oficina Asesora de Planeación. La Secretaría Distrital de Planeación, la Secretaría de Integración Social, la Secretaría de la Mujer y la Secretaría de Gobierno serán corresponsables técnicas de este producto en los distintos hitos establecidos para el diseño, pilotaje y ajuste de la estrategia. El detalle de su participación se definirá específicamente en el marco del Hito 1 (definición del plan de trabajo, cronograma específico y metodología) que lidere la SDDE, con la participación de las oficinas asesoras de planeación de las entidades corresponsables.</t>
  </si>
  <si>
    <t>Corresponde a los espacios físicos que permitan ofrecer los servicios del sector desarrollo económico cerca de sus beneficiarios (personas o unidades productivas).
Este producto será diseñado, coordinado y ejecutado por la Secretaría Distrital de Desarrollo Económico a través de la Dirección de Gestión Corporativa, con el apoyo de la Dirección de Estudios de Desarrollo Económico y la Oficina Asesora de Planeación, que determinará las localidades o unidades de planeación local (según el Plan de Ordenamiento Territorial vigente) con mayores necesidades de servicios del sector económico y los servicios que deberían ofrecerse en cada uno de los casos, incluidos los servicios del Instituto Distrital de Turismo (IDT) y del Instituto para la Economía Social (IPES). La Secretaría de Gobierno y la Secretaría General, en el marco de sus funciones, apoyarán mediante asistencia técnica y la orientación para la habilitación de espacios (en caso de contar con alguno disponible) para el proceso de descentralización que trata este producto. En particular, el Laboratorio de Innovación Pública de Bogotá (iBO) de la Alta Consejería de las TIC podrá apoyar en el diseño o rediseño de estos espacios físicos utilizando herramientas innovadoras basadas en la co-creacion y la experimentación, buscando una mejor experiencia del servicio prestado a la ciudadanía. Para todo esto, el apoyo se gestionará a través de las oficinas asesoras de planeación de las entidades corresponsables.</t>
  </si>
  <si>
    <t>Corresponde a servicios de coworking públicos que prioricen los distritos de innovación y las aglomeraciones económicas (consolidadas o incipientes), para la promoción del trabajo compartido.
Este producto será diseñado, liderado y ejecutado por la Secretaría Distrital de Desarrollo Económico a través de la Subdirección de Emprendimiento y Negocios, con el apoyo técnico de la Secretaría General a través de la Alta Consejería Distrital de las TIC y del Laboratorio de Innovación Pública de Bogotá (iBO), con énfasis en el diseño requerido para la prestación de los servicios a los que se refiere este producto. Para ello, el apoyo se gestionará a través de la oficina asesora de planeación de esta entidad.</t>
  </si>
  <si>
    <t>Iván Mauricio Durán</t>
  </si>
  <si>
    <t>imduran@alcaldiabogota.gov.co</t>
  </si>
  <si>
    <t xml:space="preserve">(601) 381 3000 </t>
  </si>
  <si>
    <t>Sumatoria del número de proyectos de inversión internacional relevante atraídos y del número de emprendimientos dinámicos apoyados en la ciudad región, según los criterios de relevancia definidos.</t>
  </si>
  <si>
    <t>Proyectos de inversión internacional relevante atraidos y emprendimientos dinámicos financiados en la ciudad región.</t>
  </si>
  <si>
    <t>El indicador se medirá con la siguiente fórmula:
Sumatoria del número de proyectos de inversión internacional relevante atraídos y del número de emprendimientos dinámicos apoyados en la ciudad región, según los criterios de relevancia definidos.
Para el cálculo del indicador se tomarán como referencia el total de proyectos de inversión internacional relevante atraída a la ciudad y el total de emprendimientos dinámicos apoyados en cada periodo de tiempo, según lo reporte Invest in Bogota, en línea con lo planteado en los productos 1.3.1. y 1.3.2.</t>
  </si>
  <si>
    <t>El indicador mide  la dinámica de los proyectos de inversión internacional relevante atraídos a la ciudad región y de los emprendimientos dinámicos apoyados, bajo los criterios definidos por Invest in Bogota, como resultado de las acciones de la política que busca proveer bienes y servicios públicos para la productividad de las empresas. La descripción anterior deberá tener en cuenta los siguientes conceptos:
- Inversión internacional relevante: aquella que cumpla al menos uno de los siguientes criterios: (i) transferencia de tecnología y conocimiento; (ii) incremento en la capacidad exportadora y (iii) que aporten al cumplimiento de los ODS.</t>
  </si>
  <si>
    <t>Proyectos de inversión internacional relevante atraídos y emprendimientos dinámicos financiados en la ciudad región.</t>
  </si>
  <si>
    <t>La Dirección de Desarrollo Empresarial y Empleo, en calidad de responsable del indicador, en 2024 deberá ajustar y complementar las metas hasta 2038 con base en la información que se recabe durante 2023 derivada de la ejecución de la política.</t>
  </si>
  <si>
    <t>La Dirección de Competitividad Bogotá Región, en calidad de responsable del indicador, en 2024 deberá ajustar y complementar las metas hasta 2038 con base en la información que se recabe durante 2023 derivada de la ejecución de la política.</t>
  </si>
  <si>
    <t>2.2.3 Lineamientos para focalizacion de beneficiarios y beneficiarias con criterios poblacionales</t>
  </si>
  <si>
    <t xml:space="preserve">Número de documentos con lineamientos de focalización de personas beneficiarias </t>
  </si>
  <si>
    <t xml:space="preserve">La aplicación y diseño de lineamientos con criterios poblacionales para la focalización de personas beneficiarias en los programas , garantiza una coordinación entre la oferta de servicios, a la vez que consolida la estructura institucional necesaria para la política pública.
</t>
  </si>
  <si>
    <t xml:space="preserve">Se busca medir y contabilizar el número de documentos que incluyan los lineamientos de focalización de población beneficiaria del IMG. El objetivo del indicador es mantener el número de programas que integran los lineamientos, por lo que su tipo anualización es constante. </t>
  </si>
  <si>
    <t xml:space="preserve"> El producto supone el diseño de lineamientos de focalización incorporando criterios poblacionales (incluyendo los enfoques diferencial, enfoque de género, interseccionalidad, poblacional, y territorial), con el fin de llegar a la ciudadanía con condiciones de vida o contextos socioeconómicos más complejos.  La integración de estos lineamientos en los programas  esencial para centrar la oferta de servicios en la población más vulnerable. Se espera contar con criterios de ingreso a los programas que supongan mecanismos de focalización inicialmente mediante el SISBEN, pero que además permitan realizar otro tipo de priorización de población para que la población étnica, grupos afro, raizales, rom, migrantes, o victimas del conflicto armado cuenten con otro tipo de instrumento y puedan contar con beneficios de acceso a los programas de la oferta sectorial.
Adicionalmente, de manera particular, se espera contar con el apoyo de la Secretaría Distrital de la Mujer en la identificación de criterios y en el diseño de mecanismos para garantizar que los apoyos gubernamentales se dirigan priorizando en enfoque de género.</t>
  </si>
  <si>
    <t>Derechos Humanos, Poblacional-Diferencial, Género, Territorial</t>
  </si>
  <si>
    <t xml:space="preserve">Sumatoria de documentos con lineamientos de focalización de beneficiarios </t>
  </si>
  <si>
    <t xml:space="preserve">Sumatoria de programas con lineamientos de focalización de beneficiarios </t>
  </si>
  <si>
    <t>Registros Administrativos Dirección de Planeación Social - SDP</t>
  </si>
  <si>
    <t>Beatriz Yadira Díaz</t>
  </si>
  <si>
    <t>Subsecretaria de Políticas Públicas y Planeación Social y Económica</t>
  </si>
  <si>
    <t>Subsecretaría de Planeación Socioeconómica</t>
  </si>
  <si>
    <t>bdiaz@sdp.gov.co</t>
  </si>
  <si>
    <t>6013358000 Ext. 8502</t>
  </si>
  <si>
    <t>Mónica Maloof Árias</t>
  </si>
  <si>
    <t>Directora de Planeación</t>
  </si>
  <si>
    <t xml:space="preserve">Sumatoria de programas con lineamientos de focalización de personas beneficiarias </t>
  </si>
  <si>
    <t>Funcionamiento</t>
  </si>
  <si>
    <t>Mujer</t>
  </si>
  <si>
    <t>Dirección de Derechos y Desarrollo de Política</t>
  </si>
  <si>
    <t>Clara López García</t>
  </si>
  <si>
    <t>clopez@sdmujer.gov.co</t>
  </si>
  <si>
    <t>1.1.</t>
  </si>
  <si>
    <t>Derechos Humanos; Poblacional-Diferencial; Género; Territorial</t>
  </si>
  <si>
    <t>Documento CONPES Distrital No: 25</t>
  </si>
  <si>
    <r>
      <t xml:space="preserve">Objetivo General de la Política Pública: </t>
    </r>
    <r>
      <rPr>
        <sz val="10"/>
        <color theme="1"/>
        <rFont val="Arial Narrow"/>
        <family val="2"/>
      </rPr>
      <t xml:space="preserve">promover el aumento de la productividad de las unidades productivas por medio de la potencialización y aprovechamiento de los beneficios de las aglomeraciones económicas, de manera que se amplíe la generación de empleo y de ingresos para las personas y, en ese sentido, el desarrollo económico de los ciudadanos.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</si>
</sst>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_-;\-* #,##0_-;_-* &quot;-&quot;??_-;_-@"/>
    <numFmt numFmtId="165" formatCode="dd&quot;/&quot;mm&quot;/&quot;yyyy"/>
    <numFmt numFmtId="166" formatCode="&quot;$&quot;#,##0"/>
    <numFmt numFmtId="167" formatCode="0.0%"/>
    <numFmt numFmtId="168" formatCode="&quot;$&quot;#,##0.00"/>
    <numFmt numFmtId="169" formatCode="_(* #,##0_);_(* \(#,##0\);_(* &quot;-&quot;??_);_(@_)"/>
    <numFmt numFmtId="170" formatCode="mmm\-yyyy"/>
    <numFmt numFmtId="171" formatCode="_ * #,##0.00_ ;_ * \-#,##0.00_ ;_ * &quot;-&quot;??_ ;_ @_ "/>
  </numFmts>
  <fonts count="55">
    <font>
      <sz val="11"/>
      <color theme="1"/>
      <name val="Calibri"/>
      <scheme val="minor"/>
    </font>
    <font>
      <sz val="11"/>
      <color theme="1"/>
      <name val="Calibri"/>
      <family val="2"/>
      <scheme val="minor"/>
    </font>
    <font>
      <sz val="11"/>
      <color theme="1"/>
      <name val="Calibri"/>
      <family val="2"/>
      <scheme val="minor"/>
    </font>
    <font>
      <b/>
      <sz val="10"/>
      <color theme="1"/>
      <name val="Arial Narrow"/>
    </font>
    <font>
      <sz val="11"/>
      <name val="Calibri"/>
    </font>
    <font>
      <sz val="10"/>
      <color theme="1"/>
      <name val="Arial Narrow"/>
    </font>
    <font>
      <u/>
      <sz val="10"/>
      <color rgb="FF0000FF"/>
      <name val="Arial"/>
    </font>
    <font>
      <sz val="11"/>
      <color theme="1"/>
      <name val="Arial Narrow"/>
    </font>
    <font>
      <sz val="11"/>
      <color rgb="FFFF0000"/>
      <name val="&quot;Arial Narrow&quot;"/>
    </font>
    <font>
      <u/>
      <sz val="10"/>
      <color rgb="FF0000FF"/>
      <name val="Arial"/>
    </font>
    <font>
      <u/>
      <sz val="10"/>
      <color rgb="FF0000FF"/>
      <name val="Arial"/>
    </font>
    <font>
      <sz val="11"/>
      <color rgb="FF000000"/>
      <name val="&quot;Arial Narrow&quot;"/>
    </font>
    <font>
      <sz val="10"/>
      <color rgb="FF000000"/>
      <name val="&quot;Arial Narrow&quot;"/>
    </font>
    <font>
      <u/>
      <sz val="10"/>
      <color rgb="FF0000FF"/>
      <name val="Arial"/>
    </font>
    <font>
      <sz val="11"/>
      <color theme="1"/>
      <name val="Calibri"/>
    </font>
    <font>
      <sz val="11"/>
      <color rgb="FF000000"/>
      <name val="&quot;Arial Narrow&quot;"/>
    </font>
    <font>
      <u/>
      <sz val="10"/>
      <color rgb="FF0000FF"/>
      <name val="Arial Narrow"/>
    </font>
    <font>
      <sz val="11"/>
      <color rgb="FF000000"/>
      <name val="Calibri"/>
    </font>
    <font>
      <b/>
      <sz val="12"/>
      <color theme="1"/>
      <name val="Arial Narrow"/>
    </font>
    <font>
      <sz val="12"/>
      <color theme="1"/>
      <name val="Arial Narrow"/>
    </font>
    <font>
      <sz val="14"/>
      <color theme="1"/>
      <name val="Arial Narrow"/>
    </font>
    <font>
      <b/>
      <sz val="12"/>
      <color theme="0"/>
      <name val="Arial Narrow"/>
    </font>
    <font>
      <sz val="12"/>
      <color theme="0"/>
      <name val="Arial Narrow"/>
    </font>
    <font>
      <b/>
      <sz val="11"/>
      <color theme="1"/>
      <name val="Calibri"/>
    </font>
    <font>
      <b/>
      <sz val="12"/>
      <color rgb="FFFFFFFF"/>
      <name val="Arial Narrow"/>
    </font>
    <font>
      <b/>
      <i/>
      <sz val="12"/>
      <color theme="1"/>
      <name val="Arial Narrow"/>
    </font>
    <font>
      <sz val="12"/>
      <color rgb="FF000000"/>
      <name val="&quot;Arial Narrow&quot;"/>
    </font>
    <font>
      <u/>
      <sz val="12"/>
      <color theme="1"/>
      <name val="Arial Narrow"/>
    </font>
    <font>
      <i/>
      <sz val="12"/>
      <color theme="1"/>
      <name val="Arial Narrow"/>
    </font>
    <font>
      <u/>
      <sz val="12"/>
      <color theme="1"/>
      <name val="Arial Narrow"/>
    </font>
    <font>
      <sz val="12"/>
      <color rgb="FF000000"/>
      <name val="Arial Narrow"/>
    </font>
    <font>
      <u/>
      <sz val="12"/>
      <color theme="1"/>
      <name val="Arial Narrow"/>
    </font>
    <font>
      <sz val="12"/>
      <color rgb="FF000000"/>
      <name val="&quot;docs-Arial Narrow&quot;"/>
    </font>
    <font>
      <u/>
      <sz val="12"/>
      <color theme="1"/>
      <name val="Arial Narrow"/>
    </font>
    <font>
      <u/>
      <sz val="12"/>
      <color theme="1"/>
      <name val="Arial Narrow"/>
    </font>
    <font>
      <u/>
      <sz val="12"/>
      <color rgb="FF0000FF"/>
      <name val="Arial Narrow"/>
    </font>
    <font>
      <u/>
      <sz val="12"/>
      <color theme="1"/>
      <name val="Arial Narrow"/>
    </font>
    <font>
      <sz val="12"/>
      <color theme="1"/>
      <name val="&quot;Arial Narrow&quot;"/>
    </font>
    <font>
      <b/>
      <sz val="14"/>
      <color theme="1"/>
      <name val="Arial Narrow"/>
    </font>
    <font>
      <sz val="12"/>
      <color rgb="FFFF0000"/>
      <name val="Arial Narrow"/>
    </font>
    <font>
      <sz val="12"/>
      <color theme="1"/>
      <name val="Arial Narrow"/>
      <family val="2"/>
    </font>
    <font>
      <sz val="11"/>
      <color theme="1"/>
      <name val="Calibri"/>
      <scheme val="minor"/>
    </font>
    <font>
      <sz val="10"/>
      <name val="Arial"/>
      <family val="2"/>
    </font>
    <font>
      <b/>
      <sz val="12"/>
      <color theme="0"/>
      <name val="Arial Narrow"/>
      <family val="2"/>
    </font>
    <font>
      <b/>
      <sz val="12"/>
      <color theme="1"/>
      <name val="Arial Narrow"/>
      <family val="2"/>
    </font>
    <font>
      <b/>
      <i/>
      <sz val="12"/>
      <name val="Arial Narrow"/>
      <family val="2"/>
    </font>
    <font>
      <u/>
      <sz val="10"/>
      <color indexed="12"/>
      <name val="Arial"/>
      <family val="2"/>
    </font>
    <font>
      <sz val="12"/>
      <name val="Arial Narrow"/>
      <family val="2"/>
    </font>
    <font>
      <b/>
      <sz val="12"/>
      <name val="Arial Narrow"/>
      <family val="2"/>
    </font>
    <font>
      <u/>
      <sz val="12"/>
      <name val="Arial Narrow"/>
      <family val="2"/>
    </font>
    <font>
      <sz val="11"/>
      <name val="Arial Narrow"/>
      <family val="2"/>
    </font>
    <font>
      <i/>
      <sz val="12"/>
      <name val="Arial Narrow"/>
      <family val="2"/>
    </font>
    <font>
      <i/>
      <sz val="12"/>
      <color theme="1"/>
      <name val="Arial Narrow"/>
      <family val="2"/>
    </font>
    <font>
      <sz val="10"/>
      <color theme="1"/>
      <name val="Arial Narrow"/>
      <family val="2"/>
    </font>
    <font>
      <b/>
      <sz val="10"/>
      <color theme="1"/>
      <name val="Arial Narrow"/>
      <family val="2"/>
    </font>
  </fonts>
  <fills count="15">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2F75B5"/>
        <bgColor rgb="FF2F75B5"/>
      </patternFill>
    </fill>
    <fill>
      <patternFill patternType="solid">
        <fgColor rgb="FF93AFEF"/>
        <bgColor rgb="FF93AFEF"/>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DADADA"/>
        <bgColor rgb="FFDADADA"/>
      </patternFill>
    </fill>
    <fill>
      <patternFill patternType="solid">
        <fgColor rgb="FFBDD6EE"/>
        <bgColor rgb="FFBDD6EE"/>
      </patternFill>
    </fill>
    <fill>
      <patternFill patternType="solid">
        <fgColor rgb="FFFFFFFF"/>
        <bgColor rgb="FFFFFFFF"/>
      </patternFill>
    </fill>
    <fill>
      <patternFill patternType="solid">
        <fgColor theme="4" tint="0.39997558519241921"/>
        <bgColor indexed="64"/>
      </patternFill>
    </fill>
    <fill>
      <patternFill patternType="solid">
        <fgColor theme="0"/>
        <bgColor indexed="64"/>
      </patternFill>
    </fill>
  </fills>
  <borders count="18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style="medium">
        <color rgb="FF000000"/>
      </left>
      <right/>
      <top/>
      <bottom/>
      <diagonal/>
    </border>
    <border>
      <left style="medium">
        <color rgb="FF000000"/>
      </left>
      <right/>
      <top/>
      <bottom style="thin">
        <color rgb="FF000000"/>
      </bottom>
      <diagonal/>
    </border>
    <border>
      <left style="medium">
        <color rgb="FF000000"/>
      </left>
      <right style="thin">
        <color rgb="FF000000"/>
      </right>
      <top/>
      <bottom/>
      <diagonal/>
    </border>
    <border>
      <left/>
      <right/>
      <top style="thin">
        <color rgb="FF000000"/>
      </top>
      <bottom/>
      <diagonal/>
    </border>
    <border>
      <left/>
      <right style="medium">
        <color rgb="FF000000"/>
      </right>
      <top style="thin">
        <color rgb="FF000000"/>
      </top>
      <bottom/>
      <diagonal/>
    </border>
    <border>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top/>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style="medium">
        <color rgb="FF000000"/>
      </right>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9" fontId="41" fillId="0" borderId="0" applyFont="0" applyFill="0" applyBorder="0" applyAlignment="0" applyProtection="0"/>
    <xf numFmtId="0" fontId="41" fillId="0" borderId="139"/>
    <xf numFmtId="0" fontId="2" fillId="0" borderId="139"/>
    <xf numFmtId="0" fontId="1" fillId="0" borderId="139"/>
    <xf numFmtId="0" fontId="42" fillId="0" borderId="139"/>
    <xf numFmtId="0" fontId="46" fillId="0" borderId="139" applyNumberFormat="0" applyFill="0" applyBorder="0" applyAlignment="0" applyProtection="0">
      <alignment vertical="top"/>
      <protection locked="0"/>
    </xf>
    <xf numFmtId="0" fontId="42" fillId="0" borderId="139"/>
    <xf numFmtId="171" fontId="42" fillId="0" borderId="139" applyFont="0" applyFill="0" applyBorder="0" applyAlignment="0" applyProtection="0"/>
    <xf numFmtId="0" fontId="42" fillId="0" borderId="139"/>
  </cellStyleXfs>
  <cellXfs count="928">
    <xf numFmtId="0" fontId="0" fillId="0" borderId="0" xfId="0"/>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right" vertical="center"/>
    </xf>
    <xf numFmtId="0" fontId="3" fillId="0" borderId="6" xfId="0" applyFont="1" applyBorder="1" applyAlignment="1">
      <alignment vertical="center"/>
    </xf>
    <xf numFmtId="14" fontId="5" fillId="0" borderId="7" xfId="0" applyNumberFormat="1" applyFont="1" applyBorder="1" applyAlignment="1">
      <alignment vertical="center"/>
    </xf>
    <xf numFmtId="0" fontId="5" fillId="0" borderId="7" xfId="0" applyFont="1" applyBorder="1" applyAlignment="1">
      <alignment vertical="center"/>
    </xf>
    <xf numFmtId="0" fontId="5" fillId="0" borderId="0" xfId="0" applyFont="1" applyAlignment="1">
      <alignment horizontal="right" vertical="center"/>
    </xf>
    <xf numFmtId="0" fontId="5" fillId="0" borderId="9" xfId="0" applyFont="1" applyBorder="1" applyAlignment="1">
      <alignment vertical="center"/>
    </xf>
    <xf numFmtId="0" fontId="3" fillId="0" borderId="10" xfId="0" applyFont="1" applyBorder="1" applyAlignment="1">
      <alignment vertical="center"/>
    </xf>
    <xf numFmtId="0" fontId="5" fillId="2" borderId="11" xfId="0" applyFont="1" applyFill="1" applyBorder="1" applyAlignment="1">
      <alignment vertical="center"/>
    </xf>
    <xf numFmtId="0" fontId="5" fillId="2" borderId="12" xfId="0" applyFont="1" applyFill="1" applyBorder="1" applyAlignment="1">
      <alignment vertical="center"/>
    </xf>
    <xf numFmtId="0" fontId="5" fillId="2" borderId="13" xfId="0" applyFont="1" applyFill="1" applyBorder="1" applyAlignment="1">
      <alignment vertical="center"/>
    </xf>
    <xf numFmtId="0" fontId="3" fillId="0" borderId="14" xfId="0" applyFont="1" applyBorder="1" applyAlignment="1">
      <alignment vertical="center"/>
    </xf>
    <xf numFmtId="0" fontId="5" fillId="2" borderId="12" xfId="0" applyFont="1" applyFill="1" applyBorder="1" applyAlignment="1">
      <alignment horizontal="center" vertical="center" wrapText="1"/>
    </xf>
    <xf numFmtId="0" fontId="5" fillId="2" borderId="15" xfId="0" applyFont="1" applyFill="1" applyBorder="1" applyAlignment="1">
      <alignment vertical="center"/>
    </xf>
    <xf numFmtId="0" fontId="5" fillId="2" borderId="12" xfId="0" applyFont="1" applyFill="1" applyBorder="1" applyAlignment="1">
      <alignment vertical="center" wrapText="1"/>
    </xf>
    <xf numFmtId="0" fontId="5" fillId="2" borderId="16" xfId="0" applyFont="1" applyFill="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17" xfId="0" applyFont="1" applyBorder="1" applyAlignment="1">
      <alignment vertical="center"/>
    </xf>
    <xf numFmtId="0" fontId="5" fillId="2" borderId="18" xfId="0" applyFont="1" applyFill="1" applyBorder="1" applyAlignment="1">
      <alignment vertical="center"/>
    </xf>
    <xf numFmtId="0" fontId="5" fillId="2" borderId="19" xfId="0" applyFont="1" applyFill="1" applyBorder="1" applyAlignment="1">
      <alignment vertical="center"/>
    </xf>
    <xf numFmtId="0" fontId="3" fillId="2" borderId="19" xfId="0" applyFont="1" applyFill="1" applyBorder="1" applyAlignment="1">
      <alignment vertical="center"/>
    </xf>
    <xf numFmtId="0" fontId="3" fillId="2" borderId="20" xfId="0" applyFont="1" applyFill="1" applyBorder="1" applyAlignment="1">
      <alignment vertical="center"/>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0" xfId="0" applyFont="1" applyFill="1" applyBorder="1" applyAlignment="1">
      <alignment vertical="center"/>
    </xf>
    <xf numFmtId="0" fontId="3" fillId="0" borderId="21" xfId="0" applyFont="1" applyBorder="1" applyAlignment="1">
      <alignment vertical="center"/>
    </xf>
    <xf numFmtId="0" fontId="3" fillId="2" borderId="12" xfId="0" applyFont="1" applyFill="1" applyBorder="1" applyAlignment="1">
      <alignment vertical="center"/>
    </xf>
    <xf numFmtId="0" fontId="5" fillId="2" borderId="12" xfId="0" applyFont="1" applyFill="1" applyBorder="1" applyAlignment="1">
      <alignment horizontal="left" vertical="center"/>
    </xf>
    <xf numFmtId="0" fontId="5" fillId="2" borderId="16"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6" xfId="0" applyFont="1" applyFill="1" applyBorder="1" applyAlignment="1">
      <alignment horizontal="center" vertical="center"/>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6"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21"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5" xfId="0" applyFont="1" applyFill="1" applyBorder="1" applyAlignment="1">
      <alignment horizontal="center" vertical="center"/>
    </xf>
    <xf numFmtId="0" fontId="3" fillId="3" borderId="48" xfId="0" applyFont="1" applyFill="1" applyBorder="1" applyAlignment="1">
      <alignment horizontal="center" vertical="center"/>
    </xf>
    <xf numFmtId="0" fontId="3" fillId="3" borderId="0" xfId="0" applyFont="1" applyFill="1" applyAlignment="1">
      <alignment horizontal="center" vertical="center" wrapText="1"/>
    </xf>
    <xf numFmtId="0" fontId="5" fillId="0" borderId="17" xfId="0" applyFont="1" applyBorder="1" applyAlignment="1">
      <alignment vertical="center" wrapText="1"/>
    </xf>
    <xf numFmtId="9" fontId="5" fillId="0" borderId="7" xfId="0" applyNumberFormat="1" applyFont="1" applyBorder="1" applyAlignment="1">
      <alignment horizontal="center" vertical="center" wrapText="1"/>
    </xf>
    <xf numFmtId="0" fontId="5" fillId="0" borderId="7" xfId="0" applyFont="1" applyBorder="1" applyAlignment="1">
      <alignment vertical="center" wrapText="1"/>
    </xf>
    <xf numFmtId="10" fontId="5" fillId="2" borderId="7" xfId="0" applyNumberFormat="1" applyFont="1" applyFill="1" applyBorder="1" applyAlignment="1">
      <alignment horizontal="center" vertical="center"/>
    </xf>
    <xf numFmtId="164" fontId="5" fillId="0" borderId="7" xfId="0" applyNumberFormat="1" applyFont="1" applyBorder="1" applyAlignment="1">
      <alignment vertical="center" wrapText="1"/>
    </xf>
    <xf numFmtId="165" fontId="5" fillId="0" borderId="7" xfId="0" applyNumberFormat="1" applyFont="1" applyBorder="1" applyAlignment="1">
      <alignment vertical="center" wrapText="1"/>
    </xf>
    <xf numFmtId="165" fontId="5" fillId="0" borderId="7" xfId="0" applyNumberFormat="1" applyFont="1" applyBorder="1" applyAlignment="1">
      <alignment horizontal="right" vertical="center" wrapText="1"/>
    </xf>
    <xf numFmtId="10" fontId="5" fillId="0" borderId="7" xfId="0" applyNumberFormat="1" applyFont="1" applyBorder="1" applyAlignment="1">
      <alignment vertical="center" wrapText="1"/>
    </xf>
    <xf numFmtId="9" fontId="5" fillId="0" borderId="7" xfId="0" applyNumberFormat="1" applyFont="1" applyBorder="1" applyAlignment="1">
      <alignment vertical="center" wrapText="1"/>
    </xf>
    <xf numFmtId="10" fontId="5" fillId="2" borderId="7"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42" xfId="0" applyFont="1" applyBorder="1" applyAlignment="1">
      <alignment horizontal="center" vertical="center" wrapText="1"/>
    </xf>
    <xf numFmtId="3" fontId="5" fillId="0" borderId="7" xfId="0" applyNumberFormat="1" applyFont="1" applyBorder="1" applyAlignment="1">
      <alignment horizontal="center" vertic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right" vertical="center" wrapText="1"/>
    </xf>
    <xf numFmtId="166" fontId="5" fillId="0" borderId="7" xfId="0" applyNumberFormat="1" applyFont="1" applyBorder="1" applyAlignment="1">
      <alignment vertical="center" wrapText="1"/>
    </xf>
    <xf numFmtId="0" fontId="5" fillId="0" borderId="42" xfId="0" applyFont="1" applyBorder="1" applyAlignment="1">
      <alignment vertical="center" wrapText="1"/>
    </xf>
    <xf numFmtId="166" fontId="5" fillId="0" borderId="17" xfId="0" applyNumberFormat="1" applyFont="1" applyBorder="1" applyAlignment="1">
      <alignment vertical="center" wrapText="1"/>
    </xf>
    <xf numFmtId="0" fontId="5" fillId="0" borderId="7" xfId="0" applyFont="1" applyBorder="1" applyAlignment="1">
      <alignment horizontal="left" vertical="center" wrapText="1"/>
    </xf>
    <xf numFmtId="0" fontId="6" fillId="0" borderId="7" xfId="0" applyFont="1" applyBorder="1" applyAlignment="1">
      <alignment vertical="center" wrapText="1"/>
    </xf>
    <xf numFmtId="0" fontId="5" fillId="0" borderId="16" xfId="0" applyFont="1" applyBorder="1" applyAlignment="1">
      <alignment vertical="center"/>
    </xf>
    <xf numFmtId="164" fontId="5" fillId="0" borderId="50" xfId="0" applyNumberFormat="1" applyFont="1" applyBorder="1" applyAlignment="1">
      <alignment vertical="center" wrapText="1"/>
    </xf>
    <xf numFmtId="0" fontId="5" fillId="0" borderId="50" xfId="0" applyFont="1" applyBorder="1" applyAlignment="1">
      <alignment vertical="center" wrapText="1"/>
    </xf>
    <xf numFmtId="166" fontId="7" fillId="0" borderId="7" xfId="0" applyNumberFormat="1" applyFont="1" applyBorder="1" applyAlignment="1">
      <alignment vertical="center" wrapText="1"/>
    </xf>
    <xf numFmtId="0" fontId="8" fillId="0" borderId="8" xfId="0" applyFont="1" applyBorder="1" applyAlignment="1">
      <alignment horizontal="center" vertical="center"/>
    </xf>
    <xf numFmtId="166" fontId="8" fillId="0" borderId="8" xfId="0" applyNumberFormat="1" applyFont="1" applyBorder="1" applyAlignment="1">
      <alignment horizontal="center" vertical="center"/>
    </xf>
    <xf numFmtId="166" fontId="5" fillId="0" borderId="7" xfId="0" applyNumberFormat="1" applyFont="1" applyBorder="1" applyAlignment="1">
      <alignment horizontal="right" vertical="center" wrapText="1"/>
    </xf>
    <xf numFmtId="0" fontId="5" fillId="0" borderId="51" xfId="0" applyFont="1" applyBorder="1" applyAlignment="1">
      <alignment horizontal="left" vertical="center"/>
    </xf>
    <xf numFmtId="0" fontId="7" fillId="2" borderId="7" xfId="0" applyFont="1" applyFill="1" applyBorder="1" applyAlignment="1">
      <alignment horizontal="left" vertical="center" wrapText="1"/>
    </xf>
    <xf numFmtId="0" fontId="5" fillId="2" borderId="7" xfId="0" applyFont="1" applyFill="1" applyBorder="1" applyAlignment="1">
      <alignment vertical="center" wrapText="1"/>
    </xf>
    <xf numFmtId="164" fontId="5" fillId="2" borderId="7" xfId="0" applyNumberFormat="1" applyFont="1" applyFill="1" applyBorder="1" applyAlignment="1">
      <alignment vertical="center" wrapText="1"/>
    </xf>
    <xf numFmtId="0" fontId="9" fillId="2" borderId="16" xfId="0" applyFont="1" applyFill="1" applyBorder="1" applyAlignment="1">
      <alignment horizontal="left" vertical="center" wrapText="1"/>
    </xf>
    <xf numFmtId="164" fontId="5" fillId="2" borderId="7" xfId="0" applyNumberFormat="1" applyFont="1" applyFill="1" applyBorder="1" applyAlignment="1">
      <alignment horizontal="right" vertical="center" wrapText="1"/>
    </xf>
    <xf numFmtId="0" fontId="5" fillId="2" borderId="42" xfId="0" applyFont="1" applyFill="1" applyBorder="1" applyAlignment="1">
      <alignment vertical="center" wrapText="1"/>
    </xf>
    <xf numFmtId="166" fontId="5" fillId="2" borderId="17" xfId="0" applyNumberFormat="1" applyFont="1" applyFill="1" applyBorder="1" applyAlignment="1">
      <alignment vertical="center" wrapText="1"/>
    </xf>
    <xf numFmtId="0" fontId="5" fillId="2" borderId="42" xfId="0" applyFont="1" applyFill="1" applyBorder="1" applyAlignment="1">
      <alignment horizontal="right" vertical="center" wrapText="1"/>
    </xf>
    <xf numFmtId="0" fontId="5" fillId="0" borderId="9" xfId="0" applyFont="1" applyBorder="1" applyAlignment="1">
      <alignment vertical="center" wrapText="1"/>
    </xf>
    <xf numFmtId="0" fontId="5" fillId="2" borderId="50" xfId="0" applyFont="1" applyFill="1" applyBorder="1" applyAlignment="1">
      <alignment vertical="center" wrapText="1"/>
    </xf>
    <xf numFmtId="167" fontId="5" fillId="2" borderId="7" xfId="0" applyNumberFormat="1" applyFont="1" applyFill="1" applyBorder="1" applyAlignment="1">
      <alignment vertical="center" wrapText="1"/>
    </xf>
    <xf numFmtId="166" fontId="7" fillId="0" borderId="7" xfId="0" applyNumberFormat="1" applyFont="1" applyBorder="1" applyAlignment="1">
      <alignment horizontal="right" vertical="center" wrapText="1"/>
    </xf>
    <xf numFmtId="0" fontId="5" fillId="2" borderId="7"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0" borderId="17" xfId="0" applyFont="1" applyBorder="1" applyAlignment="1">
      <alignment horizontal="left" vertical="center" wrapText="1"/>
    </xf>
    <xf numFmtId="0" fontId="10" fillId="2" borderId="16" xfId="0" applyFont="1" applyFill="1" applyBorder="1" applyAlignment="1">
      <alignment vertical="center" wrapText="1"/>
    </xf>
    <xf numFmtId="0" fontId="5" fillId="0" borderId="9" xfId="0" applyFont="1" applyBorder="1" applyAlignment="1">
      <alignment horizontal="left" vertical="center" wrapText="1"/>
    </xf>
    <xf numFmtId="166" fontId="11" fillId="0" borderId="8" xfId="0" applyNumberFormat="1" applyFont="1" applyBorder="1"/>
    <xf numFmtId="166" fontId="7" fillId="0" borderId="7" xfId="0" applyNumberFormat="1" applyFont="1" applyBorder="1" applyAlignment="1">
      <alignment horizontal="left" vertical="center" wrapText="1"/>
    </xf>
    <xf numFmtId="166" fontId="11" fillId="0" borderId="5" xfId="0" applyNumberFormat="1" applyFont="1" applyBorder="1"/>
    <xf numFmtId="166" fontId="12" fillId="0" borderId="8" xfId="0" applyNumberFormat="1" applyFont="1" applyBorder="1" applyAlignment="1">
      <alignment horizontal="left" vertical="center" wrapText="1"/>
    </xf>
    <xf numFmtId="166" fontId="12" fillId="0" borderId="5" xfId="0" applyNumberFormat="1" applyFont="1" applyBorder="1" applyAlignment="1">
      <alignment horizontal="left" vertical="center" wrapText="1"/>
    </xf>
    <xf numFmtId="0" fontId="13" fillId="0" borderId="7" xfId="0" applyFont="1" applyBorder="1" applyAlignment="1">
      <alignment vertical="center" wrapText="1"/>
    </xf>
    <xf numFmtId="0" fontId="5" fillId="2" borderId="16" xfId="0" applyFont="1" applyFill="1" applyBorder="1" applyAlignment="1">
      <alignment vertical="center" wrapText="1"/>
    </xf>
    <xf numFmtId="10" fontId="5" fillId="2" borderId="7" xfId="0" applyNumberFormat="1" applyFont="1" applyFill="1" applyBorder="1" applyAlignment="1">
      <alignment horizontal="right" vertical="center" wrapText="1"/>
    </xf>
    <xf numFmtId="4" fontId="5" fillId="0" borderId="7" xfId="0" applyNumberFormat="1" applyFont="1" applyBorder="1" applyAlignment="1">
      <alignment vertical="center" wrapText="1"/>
    </xf>
    <xf numFmtId="168" fontId="5" fillId="0" borderId="17" xfId="0" applyNumberFormat="1" applyFont="1" applyBorder="1" applyAlignment="1">
      <alignment horizontal="center" vertical="center" wrapText="1"/>
    </xf>
    <xf numFmtId="0" fontId="7" fillId="0" borderId="7" xfId="0" applyFont="1" applyBorder="1" applyAlignment="1">
      <alignment wrapText="1"/>
    </xf>
    <xf numFmtId="0" fontId="14" fillId="0" borderId="17" xfId="0" applyFont="1" applyBorder="1"/>
    <xf numFmtId="166" fontId="14" fillId="0" borderId="17" xfId="0" applyNumberFormat="1" applyFont="1" applyBorder="1"/>
    <xf numFmtId="10" fontId="5" fillId="0" borderId="7" xfId="0" applyNumberFormat="1" applyFont="1" applyBorder="1" applyAlignment="1">
      <alignment horizontal="center" vertical="center" wrapText="1"/>
    </xf>
    <xf numFmtId="0" fontId="5" fillId="2" borderId="13" xfId="0" applyFont="1" applyFill="1" applyBorder="1" applyAlignment="1">
      <alignment vertical="center" wrapText="1"/>
    </xf>
    <xf numFmtId="166" fontId="5" fillId="2" borderId="13" xfId="0" applyNumberFormat="1" applyFont="1" applyFill="1" applyBorder="1" applyAlignment="1">
      <alignment vertical="center" wrapText="1"/>
    </xf>
    <xf numFmtId="10" fontId="5" fillId="2" borderId="7" xfId="0" applyNumberFormat="1" applyFont="1" applyFill="1" applyBorder="1" applyAlignment="1">
      <alignment vertical="center"/>
    </xf>
    <xf numFmtId="9" fontId="5" fillId="2" borderId="7" xfId="0" applyNumberFormat="1" applyFont="1" applyFill="1" applyBorder="1" applyAlignment="1">
      <alignment horizontal="right" vertical="center" wrapText="1"/>
    </xf>
    <xf numFmtId="169" fontId="5" fillId="0" borderId="7" xfId="0" applyNumberFormat="1" applyFont="1" applyBorder="1" applyAlignment="1">
      <alignment horizontal="center" vertical="center" wrapText="1"/>
    </xf>
    <xf numFmtId="0" fontId="5" fillId="2" borderId="7" xfId="0" applyFont="1" applyFill="1" applyBorder="1" applyAlignment="1">
      <alignment horizontal="right" vertical="center" wrapText="1"/>
    </xf>
    <xf numFmtId="167" fontId="5" fillId="2" borderId="50" xfId="0" applyNumberFormat="1" applyFont="1" applyFill="1" applyBorder="1" applyAlignment="1">
      <alignment vertical="center" wrapText="1"/>
    </xf>
    <xf numFmtId="0" fontId="15" fillId="0" borderId="8" xfId="0" applyFont="1" applyBorder="1" applyAlignment="1">
      <alignment horizontal="left" vertical="center" wrapText="1"/>
    </xf>
    <xf numFmtId="0" fontId="12" fillId="0" borderId="5" xfId="0" applyFont="1" applyBorder="1" applyAlignment="1">
      <alignment horizontal="center" vertical="center" wrapText="1"/>
    </xf>
    <xf numFmtId="0" fontId="12" fillId="0" borderId="5" xfId="0" applyFont="1" applyBorder="1" applyAlignment="1">
      <alignment horizontal="right" vertical="center" wrapText="1"/>
    </xf>
    <xf numFmtId="0" fontId="12" fillId="0" borderId="8" xfId="0" applyFont="1" applyBorder="1" applyAlignment="1">
      <alignment vertical="center" wrapText="1"/>
    </xf>
    <xf numFmtId="0" fontId="12" fillId="0" borderId="5" xfId="0" applyFont="1" applyBorder="1" applyAlignment="1">
      <alignment vertical="center" wrapText="1"/>
    </xf>
    <xf numFmtId="166" fontId="12" fillId="0" borderId="5" xfId="0" applyNumberFormat="1" applyFont="1" applyBorder="1" applyAlignment="1">
      <alignment vertical="center" wrapText="1"/>
    </xf>
    <xf numFmtId="166" fontId="12" fillId="0" borderId="8" xfId="0" applyNumberFormat="1" applyFont="1" applyBorder="1" applyAlignment="1">
      <alignment vertical="center" wrapText="1"/>
    </xf>
    <xf numFmtId="0" fontId="5" fillId="0" borderId="7" xfId="0" applyFont="1" applyBorder="1" applyAlignment="1">
      <alignment horizontal="right" vertical="center" wrapText="1"/>
    </xf>
    <xf numFmtId="0" fontId="5" fillId="2" borderId="42" xfId="0" applyFont="1" applyFill="1" applyBorder="1" applyAlignment="1">
      <alignment vertical="center"/>
    </xf>
    <xf numFmtId="0" fontId="5" fillId="2" borderId="7" xfId="0" applyFont="1" applyFill="1" applyBorder="1" applyAlignment="1">
      <alignment vertical="center"/>
    </xf>
    <xf numFmtId="4" fontId="5" fillId="2" borderId="50" xfId="0" applyNumberFormat="1" applyFont="1" applyFill="1" applyBorder="1" applyAlignment="1">
      <alignment vertical="center" wrapText="1"/>
    </xf>
    <xf numFmtId="10" fontId="5" fillId="2" borderId="50" xfId="0" applyNumberFormat="1" applyFont="1" applyFill="1" applyBorder="1" applyAlignment="1">
      <alignment vertical="center" wrapText="1"/>
    </xf>
    <xf numFmtId="4" fontId="7" fillId="2" borderId="50" xfId="0" applyNumberFormat="1" applyFont="1" applyFill="1" applyBorder="1" applyAlignment="1">
      <alignment vertical="center" wrapText="1"/>
    </xf>
    <xf numFmtId="0" fontId="16" fillId="2" borderId="16" xfId="0" applyFont="1" applyFill="1" applyBorder="1" applyAlignment="1">
      <alignment vertical="center" wrapText="1"/>
    </xf>
    <xf numFmtId="167" fontId="5" fillId="2" borderId="9" xfId="0" applyNumberFormat="1" applyFont="1" applyFill="1" applyBorder="1" applyAlignment="1">
      <alignment vertical="center" wrapText="1"/>
    </xf>
    <xf numFmtId="0" fontId="5" fillId="2" borderId="9" xfId="0" applyFont="1" applyFill="1" applyBorder="1" applyAlignment="1">
      <alignment vertical="center" wrapText="1"/>
    </xf>
    <xf numFmtId="170" fontId="5" fillId="0" borderId="7" xfId="0" applyNumberFormat="1" applyFont="1" applyBorder="1" applyAlignment="1">
      <alignment horizontal="center" vertical="center" wrapText="1"/>
    </xf>
    <xf numFmtId="0" fontId="5" fillId="2" borderId="7" xfId="0" applyFont="1" applyFill="1" applyBorder="1" applyAlignment="1">
      <alignment horizontal="center" vertical="center"/>
    </xf>
    <xf numFmtId="0" fontId="5" fillId="2" borderId="52" xfId="0" applyFont="1" applyFill="1" applyBorder="1" applyAlignment="1">
      <alignment vertical="center"/>
    </xf>
    <xf numFmtId="0" fontId="5" fillId="2" borderId="16" xfId="0" applyFont="1" applyFill="1" applyBorder="1" applyAlignment="1">
      <alignment horizontal="right" vertical="center"/>
    </xf>
    <xf numFmtId="0" fontId="5" fillId="2" borderId="16"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17" fillId="0" borderId="0" xfId="0" applyFont="1" applyAlignment="1">
      <alignment horizontal="right"/>
    </xf>
    <xf numFmtId="0" fontId="19" fillId="0" borderId="0" xfId="0" applyFont="1"/>
    <xf numFmtId="0" fontId="21" fillId="6" borderId="56" xfId="0" applyFont="1" applyFill="1" applyBorder="1" applyAlignment="1">
      <alignment horizontal="center" vertical="center"/>
    </xf>
    <xf numFmtId="0" fontId="21" fillId="6" borderId="57" xfId="0" applyFont="1" applyFill="1" applyBorder="1" applyAlignment="1">
      <alignment horizontal="center" vertical="center"/>
    </xf>
    <xf numFmtId="0" fontId="19" fillId="0" borderId="59" xfId="0" applyFont="1" applyBorder="1" applyAlignment="1">
      <alignment vertical="center" wrapText="1"/>
    </xf>
    <xf numFmtId="0" fontId="18" fillId="0" borderId="61" xfId="0" applyFont="1" applyBorder="1" applyAlignment="1">
      <alignment vertical="center" wrapText="1"/>
    </xf>
    <xf numFmtId="0" fontId="19" fillId="0" borderId="61" xfId="0" applyFont="1" applyBorder="1" applyAlignment="1">
      <alignment vertical="center" wrapText="1"/>
    </xf>
    <xf numFmtId="0" fontId="18" fillId="0" borderId="64" xfId="0" applyFont="1" applyBorder="1" applyAlignment="1">
      <alignment vertical="center" wrapText="1"/>
    </xf>
    <xf numFmtId="0" fontId="21" fillId="6" borderId="65" xfId="0" applyFont="1" applyFill="1" applyBorder="1" applyAlignment="1">
      <alignment horizontal="center" vertical="center" wrapText="1"/>
    </xf>
    <xf numFmtId="0" fontId="22" fillId="0" borderId="0" xfId="0" applyFont="1"/>
    <xf numFmtId="0" fontId="18"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21" fillId="6" borderId="57" xfId="0" applyFont="1" applyFill="1" applyBorder="1" applyAlignment="1">
      <alignment horizontal="center" vertical="center" wrapText="1"/>
    </xf>
    <xf numFmtId="0" fontId="19" fillId="2" borderId="61" xfId="0" applyFont="1" applyFill="1" applyBorder="1" applyAlignment="1">
      <alignment vertical="center" wrapText="1"/>
    </xf>
    <xf numFmtId="0" fontId="18" fillId="2" borderId="61" xfId="0" applyFont="1" applyFill="1" applyBorder="1" applyAlignment="1">
      <alignment vertical="center" wrapText="1"/>
    </xf>
    <xf numFmtId="0" fontId="19" fillId="0" borderId="0" xfId="0" applyFont="1" applyAlignment="1">
      <alignment wrapText="1"/>
    </xf>
    <xf numFmtId="0" fontId="23" fillId="0" borderId="0" xfId="0" applyFont="1"/>
    <xf numFmtId="0" fontId="14" fillId="0" borderId="0" xfId="0" applyFont="1"/>
    <xf numFmtId="0" fontId="23" fillId="0" borderId="0" xfId="0" applyFont="1" applyAlignment="1">
      <alignment horizontal="center"/>
    </xf>
    <xf numFmtId="0" fontId="23" fillId="0" borderId="0" xfId="0" applyFont="1" applyAlignment="1">
      <alignment horizontal="center" vertical="center"/>
    </xf>
    <xf numFmtId="0" fontId="14" fillId="0" borderId="0" xfId="0" applyFont="1" applyAlignment="1">
      <alignment vertical="center"/>
    </xf>
    <xf numFmtId="0" fontId="14" fillId="7" borderId="16" xfId="0" applyFont="1" applyFill="1" applyBorder="1"/>
    <xf numFmtId="0" fontId="14" fillId="2" borderId="16" xfId="0" applyFont="1" applyFill="1" applyBorder="1"/>
    <xf numFmtId="0" fontId="14" fillId="8" borderId="16" xfId="0" applyFont="1" applyFill="1" applyBorder="1"/>
    <xf numFmtId="0" fontId="14" fillId="9" borderId="16" xfId="0" applyFont="1" applyFill="1" applyBorder="1"/>
    <xf numFmtId="0" fontId="14" fillId="3" borderId="16" xfId="0" applyFont="1" applyFill="1" applyBorder="1"/>
    <xf numFmtId="0" fontId="14" fillId="10" borderId="16" xfId="0" applyFont="1" applyFill="1" applyBorder="1"/>
    <xf numFmtId="0" fontId="14" fillId="11" borderId="16" xfId="0" applyFont="1" applyFill="1" applyBorder="1"/>
    <xf numFmtId="0" fontId="19" fillId="3" borderId="67" xfId="0" applyFont="1" applyFill="1" applyBorder="1"/>
    <xf numFmtId="49" fontId="24" fillId="3" borderId="68" xfId="0" applyNumberFormat="1" applyFont="1" applyFill="1" applyBorder="1" applyAlignment="1">
      <alignment horizontal="left" vertical="center"/>
    </xf>
    <xf numFmtId="49" fontId="21" fillId="3" borderId="30" xfId="0" applyNumberFormat="1" applyFont="1" applyFill="1" applyBorder="1" applyAlignment="1">
      <alignment horizontal="center" vertical="center"/>
    </xf>
    <xf numFmtId="49" fontId="21" fillId="3" borderId="69" xfId="0" applyNumberFormat="1" applyFont="1" applyFill="1" applyBorder="1" applyAlignment="1">
      <alignment horizontal="center" vertical="center"/>
    </xf>
    <xf numFmtId="0" fontId="25" fillId="0" borderId="71" xfId="0" applyFont="1" applyBorder="1" applyAlignment="1">
      <alignment horizontal="left" vertical="center" wrapText="1"/>
    </xf>
    <xf numFmtId="0" fontId="25" fillId="0" borderId="33" xfId="0" applyFont="1" applyBorder="1" applyAlignment="1">
      <alignment horizontal="left" vertical="center" wrapText="1"/>
    </xf>
    <xf numFmtId="0" fontId="25" fillId="0" borderId="75" xfId="0" applyFont="1" applyBorder="1" applyAlignment="1">
      <alignment horizontal="left" vertical="center" wrapText="1"/>
    </xf>
    <xf numFmtId="0" fontId="19" fillId="2" borderId="32"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0" borderId="8" xfId="0" applyFont="1" applyBorder="1"/>
    <xf numFmtId="0" fontId="19" fillId="2" borderId="7" xfId="0" applyFont="1" applyFill="1" applyBorder="1" applyAlignment="1">
      <alignment horizontal="left" vertical="center" wrapText="1"/>
    </xf>
    <xf numFmtId="0" fontId="19" fillId="2" borderId="15" xfId="0" applyFont="1" applyFill="1" applyBorder="1" applyAlignment="1">
      <alignment horizontal="left" vertical="center"/>
    </xf>
    <xf numFmtId="0" fontId="19" fillId="2" borderId="79" xfId="0" applyFont="1" applyFill="1" applyBorder="1" applyAlignment="1">
      <alignment horizontal="left" vertical="center"/>
    </xf>
    <xf numFmtId="0" fontId="25" fillId="2" borderId="50" xfId="0" applyFont="1" applyFill="1" applyBorder="1" applyAlignment="1">
      <alignment horizontal="left" vertical="center" wrapText="1"/>
    </xf>
    <xf numFmtId="0" fontId="19" fillId="2" borderId="81" xfId="0" applyFont="1" applyFill="1" applyBorder="1" applyAlignment="1">
      <alignment horizontal="center"/>
    </xf>
    <xf numFmtId="0" fontId="19" fillId="2" borderId="15" xfId="0" applyFont="1" applyFill="1" applyBorder="1" applyAlignment="1">
      <alignment horizontal="center"/>
    </xf>
    <xf numFmtId="0" fontId="19" fillId="2" borderId="15" xfId="0" applyFont="1" applyFill="1" applyBorder="1"/>
    <xf numFmtId="0" fontId="19" fillId="2" borderId="82" xfId="0" applyFont="1" applyFill="1" applyBorder="1"/>
    <xf numFmtId="0" fontId="19" fillId="2" borderId="16" xfId="0" applyFont="1" applyFill="1" applyBorder="1" applyAlignment="1">
      <alignment horizontal="center"/>
    </xf>
    <xf numFmtId="0" fontId="19" fillId="2" borderId="16" xfId="0" applyFont="1" applyFill="1" applyBorder="1"/>
    <xf numFmtId="0" fontId="19" fillId="2" borderId="86" xfId="0" applyFont="1" applyFill="1" applyBorder="1"/>
    <xf numFmtId="0" fontId="19" fillId="2" borderId="19" xfId="0" applyFont="1" applyFill="1" applyBorder="1" applyAlignment="1">
      <alignment horizontal="center"/>
    </xf>
    <xf numFmtId="0" fontId="19" fillId="2" borderId="19" xfId="0" applyFont="1" applyFill="1" applyBorder="1"/>
    <xf numFmtId="0" fontId="19" fillId="2" borderId="87" xfId="0" applyFont="1" applyFill="1" applyBorder="1"/>
    <xf numFmtId="0" fontId="18" fillId="2" borderId="7" xfId="0" applyFont="1" applyFill="1" applyBorder="1" applyAlignment="1">
      <alignment horizontal="left" vertical="center" wrapText="1"/>
    </xf>
    <xf numFmtId="0" fontId="19" fillId="2" borderId="81" xfId="0" applyFont="1" applyFill="1" applyBorder="1" applyAlignment="1">
      <alignment vertical="center"/>
    </xf>
    <xf numFmtId="0" fontId="19" fillId="2" borderId="15" xfId="0" applyFont="1" applyFill="1" applyBorder="1" applyAlignment="1">
      <alignment vertical="center" wrapText="1"/>
    </xf>
    <xf numFmtId="0" fontId="19" fillId="2" borderId="82" xfId="0" applyFont="1" applyFill="1" applyBorder="1" applyAlignment="1">
      <alignment vertical="center" wrapText="1"/>
    </xf>
    <xf numFmtId="0" fontId="19" fillId="2" borderId="92" xfId="0" applyFont="1" applyFill="1" applyBorder="1" applyAlignment="1">
      <alignment vertical="center"/>
    </xf>
    <xf numFmtId="0" fontId="19" fillId="2" borderId="19" xfId="0" applyFont="1" applyFill="1" applyBorder="1" applyAlignment="1">
      <alignment vertical="center" wrapText="1"/>
    </xf>
    <xf numFmtId="0" fontId="19" fillId="2" borderId="16" xfId="0" applyFont="1" applyFill="1" applyBorder="1" applyAlignment="1">
      <alignment vertical="center" wrapText="1"/>
    </xf>
    <xf numFmtId="0" fontId="19" fillId="2" borderId="86" xfId="0" applyFont="1" applyFill="1" applyBorder="1" applyAlignment="1">
      <alignment vertical="center" wrapText="1"/>
    </xf>
    <xf numFmtId="0" fontId="19" fillId="2" borderId="92" xfId="0" applyFont="1" applyFill="1" applyBorder="1" applyAlignment="1">
      <alignment horizontal="right" vertical="center" wrapText="1"/>
    </xf>
    <xf numFmtId="0" fontId="19" fillId="2" borderId="42" xfId="0" applyFont="1" applyFill="1" applyBorder="1" applyAlignment="1">
      <alignment horizontal="left" vertical="center" wrapText="1"/>
    </xf>
    <xf numFmtId="0" fontId="19" fillId="2" borderId="16" xfId="0" applyFont="1" applyFill="1" applyBorder="1" applyAlignment="1">
      <alignment horizontal="right" vertical="center" wrapText="1"/>
    </xf>
    <xf numFmtId="0" fontId="19" fillId="2" borderId="7" xfId="0" applyFont="1" applyFill="1" applyBorder="1" applyAlignment="1">
      <alignment horizontal="center" vertical="center" wrapText="1"/>
    </xf>
    <xf numFmtId="0" fontId="19" fillId="2" borderId="7" xfId="0" applyFont="1" applyFill="1" applyBorder="1" applyAlignment="1">
      <alignment vertical="center" wrapText="1"/>
    </xf>
    <xf numFmtId="0" fontId="19" fillId="2" borderId="85" xfId="0" applyFont="1" applyFill="1" applyBorder="1" applyAlignment="1">
      <alignment horizontal="left"/>
    </xf>
    <xf numFmtId="0" fontId="19" fillId="2" borderId="87" xfId="0" applyFont="1" applyFill="1" applyBorder="1" applyAlignment="1">
      <alignment horizontal="center"/>
    </xf>
    <xf numFmtId="0" fontId="19" fillId="2" borderId="93"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87" xfId="0" applyFont="1" applyFill="1" applyBorder="1" applyAlignment="1">
      <alignment horizontal="center" vertical="center" wrapText="1"/>
    </xf>
    <xf numFmtId="0" fontId="19" fillId="2" borderId="81" xfId="0" applyFont="1" applyFill="1" applyBorder="1" applyAlignment="1">
      <alignment vertical="center" wrapText="1"/>
    </xf>
    <xf numFmtId="0" fontId="19" fillId="2" borderId="7" xfId="0" applyFont="1" applyFill="1" applyBorder="1"/>
    <xf numFmtId="0" fontId="19" fillId="2" borderId="16" xfId="0" applyFont="1" applyFill="1" applyBorder="1" applyAlignment="1">
      <alignment horizontal="right"/>
    </xf>
    <xf numFmtId="0" fontId="19" fillId="2" borderId="93" xfId="0" applyFont="1" applyFill="1" applyBorder="1" applyAlignment="1">
      <alignment vertical="center" wrapText="1"/>
    </xf>
    <xf numFmtId="0" fontId="25" fillId="0" borderId="83" xfId="0" applyFont="1" applyBorder="1" applyAlignment="1">
      <alignment horizontal="left" vertical="center" wrapText="1"/>
    </xf>
    <xf numFmtId="0" fontId="19" fillId="2" borderId="81"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82" xfId="0" applyFont="1" applyFill="1" applyBorder="1" applyAlignment="1">
      <alignment horizontal="center" vertical="center" wrapText="1"/>
    </xf>
    <xf numFmtId="0" fontId="19" fillId="2" borderId="94" xfId="0" applyFont="1" applyFill="1" applyBorder="1" applyAlignment="1">
      <alignment horizontal="right" vertical="center" wrapText="1"/>
    </xf>
    <xf numFmtId="3" fontId="27" fillId="0" borderId="7" xfId="0" applyNumberFormat="1" applyFont="1" applyBorder="1" applyAlignment="1">
      <alignment horizontal="center" vertical="center" wrapText="1"/>
    </xf>
    <xf numFmtId="0" fontId="19" fillId="0" borderId="16" xfId="0" applyFont="1" applyBorder="1" applyAlignment="1">
      <alignment horizontal="center" vertical="center" wrapText="1"/>
    </xf>
    <xf numFmtId="0" fontId="19" fillId="0" borderId="16" xfId="0" applyFont="1" applyBorder="1" applyAlignment="1">
      <alignment horizontal="right" vertical="center"/>
    </xf>
    <xf numFmtId="0" fontId="19" fillId="0" borderId="7" xfId="0" applyFont="1" applyBorder="1" applyAlignment="1">
      <alignment horizontal="center" vertical="center" wrapText="1"/>
    </xf>
    <xf numFmtId="0" fontId="19" fillId="2" borderId="16" xfId="0" applyFont="1" applyFill="1" applyBorder="1" applyAlignment="1">
      <alignment horizontal="right" vertical="center"/>
    </xf>
    <xf numFmtId="0" fontId="19" fillId="2" borderId="86" xfId="0" applyFont="1" applyFill="1" applyBorder="1" applyAlignment="1">
      <alignment horizontal="center" vertical="center" wrapText="1"/>
    </xf>
    <xf numFmtId="49" fontId="18" fillId="2" borderId="81" xfId="0" applyNumberFormat="1" applyFont="1" applyFill="1" applyBorder="1" applyAlignment="1">
      <alignment horizontal="center" vertical="center"/>
    </xf>
    <xf numFmtId="49" fontId="18" fillId="2" borderId="15" xfId="0" applyNumberFormat="1" applyFont="1" applyFill="1" applyBorder="1" applyAlignment="1">
      <alignment horizontal="center" vertical="center"/>
    </xf>
    <xf numFmtId="0" fontId="19" fillId="2" borderId="92" xfId="0" applyFont="1" applyFill="1" applyBorder="1" applyAlignment="1">
      <alignment horizontal="center" vertical="center" wrapText="1"/>
    </xf>
    <xf numFmtId="49" fontId="18" fillId="2" borderId="16" xfId="0" applyNumberFormat="1" applyFont="1" applyFill="1" applyBorder="1" applyAlignment="1">
      <alignment horizontal="center" vertical="center"/>
    </xf>
    <xf numFmtId="169" fontId="19" fillId="2" borderId="7" xfId="0" applyNumberFormat="1" applyFont="1" applyFill="1" applyBorder="1" applyAlignment="1">
      <alignment horizontal="center" vertical="center" wrapText="1"/>
    </xf>
    <xf numFmtId="169" fontId="19" fillId="2" borderId="19" xfId="0" applyNumberFormat="1" applyFont="1" applyFill="1" applyBorder="1" applyAlignment="1">
      <alignment vertical="center" wrapText="1"/>
    </xf>
    <xf numFmtId="49" fontId="18" fillId="2" borderId="19" xfId="0" applyNumberFormat="1" applyFont="1" applyFill="1" applyBorder="1" applyAlignment="1">
      <alignment horizontal="center" vertical="center"/>
    </xf>
    <xf numFmtId="0" fontId="19" fillId="2" borderId="19" xfId="0" applyFont="1" applyFill="1" applyBorder="1" applyAlignment="1">
      <alignment horizontal="right" vertical="center"/>
    </xf>
    <xf numFmtId="0" fontId="19" fillId="2" borderId="81"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19" fillId="2" borderId="95" xfId="0" applyFont="1" applyFill="1" applyBorder="1" applyAlignment="1">
      <alignment horizontal="left" vertical="center" wrapText="1"/>
    </xf>
    <xf numFmtId="0" fontId="19" fillId="2" borderId="96" xfId="0" applyFont="1" applyFill="1" applyBorder="1" applyAlignment="1">
      <alignment horizontal="left" vertical="center" wrapText="1"/>
    </xf>
    <xf numFmtId="0" fontId="19" fillId="2" borderId="100" xfId="0" applyFont="1" applyFill="1" applyBorder="1" applyAlignment="1">
      <alignment horizontal="right" vertical="center" wrapText="1"/>
    </xf>
    <xf numFmtId="3" fontId="19" fillId="0" borderId="1" xfId="0" applyNumberFormat="1" applyFont="1" applyBorder="1" applyAlignment="1">
      <alignment horizontal="center" vertical="center" wrapText="1"/>
    </xf>
    <xf numFmtId="9" fontId="19"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19" fillId="0" borderId="82" xfId="0" applyFont="1" applyBorder="1" applyAlignment="1">
      <alignment horizontal="center" vertical="center" wrapText="1"/>
    </xf>
    <xf numFmtId="10" fontId="19" fillId="0" borderId="0" xfId="0" applyNumberFormat="1" applyFont="1"/>
    <xf numFmtId="9" fontId="14" fillId="0" borderId="16" xfId="0" applyNumberFormat="1" applyFont="1" applyBorder="1"/>
    <xf numFmtId="9" fontId="19" fillId="0" borderId="51" xfId="0" applyNumberFormat="1" applyFont="1" applyBorder="1" applyAlignment="1">
      <alignment horizontal="center" vertical="center" wrapText="1"/>
    </xf>
    <xf numFmtId="9" fontId="19" fillId="0" borderId="16" xfId="0" applyNumberFormat="1" applyFont="1" applyBorder="1" applyAlignment="1">
      <alignment horizontal="center" vertical="center" wrapText="1"/>
    </xf>
    <xf numFmtId="0" fontId="19" fillId="0" borderId="86" xfId="0" applyFont="1" applyBorder="1" applyAlignment="1">
      <alignment horizontal="center" vertical="center" wrapText="1"/>
    </xf>
    <xf numFmtId="0" fontId="19" fillId="2" borderId="93" xfId="0" applyFont="1" applyFill="1" applyBorder="1" applyAlignment="1">
      <alignment horizontal="right" vertical="center" wrapText="1"/>
    </xf>
    <xf numFmtId="9" fontId="19" fillId="2" borderId="12" xfId="0" applyNumberFormat="1" applyFont="1" applyFill="1" applyBorder="1" applyAlignment="1">
      <alignment horizontal="center" vertical="center" wrapText="1"/>
    </xf>
    <xf numFmtId="0" fontId="19" fillId="2" borderId="12" xfId="0" applyFont="1" applyFill="1" applyBorder="1" applyAlignment="1">
      <alignment horizontal="center" vertical="center" wrapText="1"/>
    </xf>
    <xf numFmtId="9" fontId="14" fillId="12" borderId="104" xfId="0" applyNumberFormat="1" applyFont="1" applyFill="1" applyBorder="1"/>
    <xf numFmtId="9" fontId="19" fillId="2" borderId="19" xfId="0" applyNumberFormat="1" applyFont="1" applyFill="1" applyBorder="1" applyAlignment="1">
      <alignment horizontal="center" vertical="center" wrapText="1"/>
    </xf>
    <xf numFmtId="0" fontId="19" fillId="2" borderId="92" xfId="0" applyFont="1" applyFill="1" applyBorder="1"/>
    <xf numFmtId="0" fontId="19" fillId="2" borderId="16" xfId="0" applyFont="1" applyFill="1" applyBorder="1" applyAlignment="1">
      <alignment horizontal="center" vertical="top" wrapText="1"/>
    </xf>
    <xf numFmtId="0" fontId="19" fillId="2" borderId="19" xfId="0" applyFont="1" applyFill="1" applyBorder="1" applyAlignment="1">
      <alignment horizontal="center" vertical="top" wrapText="1"/>
    </xf>
    <xf numFmtId="0" fontId="19" fillId="2" borderId="16" xfId="0" applyFont="1" applyFill="1" applyBorder="1" applyAlignment="1">
      <alignment horizontal="left" vertical="center" wrapText="1"/>
    </xf>
    <xf numFmtId="0" fontId="19" fillId="2" borderId="7" xfId="0" applyFont="1" applyFill="1" applyBorder="1" applyAlignment="1">
      <alignment horizontal="center"/>
    </xf>
    <xf numFmtId="0" fontId="19" fillId="2" borderId="93" xfId="0" applyFont="1" applyFill="1" applyBorder="1"/>
    <xf numFmtId="0" fontId="19" fillId="2" borderId="104" xfId="0" applyFont="1" applyFill="1" applyBorder="1"/>
    <xf numFmtId="0" fontId="19" fillId="2" borderId="52" xfId="0" applyFont="1" applyFill="1" applyBorder="1"/>
    <xf numFmtId="0" fontId="19" fillId="2" borderId="109" xfId="0" applyFont="1" applyFill="1" applyBorder="1"/>
    <xf numFmtId="0" fontId="19" fillId="0" borderId="33" xfId="0" applyFont="1" applyBorder="1" applyAlignment="1">
      <alignment horizontal="left" vertical="center" wrapText="1"/>
    </xf>
    <xf numFmtId="0" fontId="19" fillId="0" borderId="33" xfId="0" applyFont="1" applyBorder="1" applyAlignment="1">
      <alignment vertical="center" wrapText="1"/>
    </xf>
    <xf numFmtId="0" fontId="19" fillId="0" borderId="33" xfId="0" applyFont="1" applyBorder="1" applyAlignment="1">
      <alignment horizontal="left" vertical="center"/>
    </xf>
    <xf numFmtId="0" fontId="28" fillId="0" borderId="33" xfId="0" applyFont="1" applyBorder="1" applyAlignment="1">
      <alignment horizontal="left" vertical="center"/>
    </xf>
    <xf numFmtId="0" fontId="18" fillId="3" borderId="111" xfId="0" applyFont="1" applyFill="1" applyBorder="1" applyAlignment="1">
      <alignment horizontal="center" vertical="center" wrapText="1"/>
    </xf>
    <xf numFmtId="0" fontId="28" fillId="0" borderId="112" xfId="0" applyFont="1" applyBorder="1" applyAlignment="1">
      <alignment horizontal="left"/>
    </xf>
    <xf numFmtId="0" fontId="28" fillId="0" borderId="0" xfId="0" applyFont="1" applyAlignment="1">
      <alignment horizontal="left"/>
    </xf>
    <xf numFmtId="0" fontId="19" fillId="2" borderId="19" xfId="0" applyFont="1" applyFill="1" applyBorder="1" applyAlignment="1">
      <alignment horizontal="left"/>
    </xf>
    <xf numFmtId="0" fontId="19" fillId="2" borderId="7" xfId="0" applyFont="1" applyFill="1" applyBorder="1" applyAlignment="1">
      <alignment horizontal="center" vertical="center"/>
    </xf>
    <xf numFmtId="0" fontId="19" fillId="2" borderId="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82" xfId="0" applyFont="1" applyFill="1" applyBorder="1" applyAlignment="1">
      <alignment horizontal="left" vertical="center" wrapText="1"/>
    </xf>
    <xf numFmtId="9" fontId="19" fillId="0" borderId="95" xfId="0" applyNumberFormat="1" applyFont="1" applyBorder="1" applyAlignment="1">
      <alignment horizontal="center" vertical="center" wrapText="1"/>
    </xf>
    <xf numFmtId="0" fontId="19" fillId="2" borderId="32"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17" xfId="0" applyFont="1" applyFill="1" applyBorder="1" applyAlignment="1">
      <alignment horizontal="left" vertical="center" wrapText="1"/>
    </xf>
    <xf numFmtId="0" fontId="19" fillId="0" borderId="7" xfId="0" applyFont="1" applyBorder="1" applyAlignment="1">
      <alignment vertical="center" wrapText="1"/>
    </xf>
    <xf numFmtId="0" fontId="19" fillId="0" borderId="81" xfId="0" applyFont="1" applyBorder="1" applyAlignment="1">
      <alignment horizontal="left" vertical="center" wrapText="1"/>
    </xf>
    <xf numFmtId="0" fontId="19" fillId="0" borderId="15" xfId="0" applyFont="1" applyBorder="1" applyAlignment="1">
      <alignment horizontal="left" vertical="center" wrapText="1"/>
    </xf>
    <xf numFmtId="0" fontId="19" fillId="0" borderId="95" xfId="0" applyFont="1" applyBorder="1" applyAlignment="1">
      <alignment horizontal="left" vertical="center" wrapText="1"/>
    </xf>
    <xf numFmtId="0" fontId="19" fillId="0" borderId="96" xfId="0" applyFont="1" applyBorder="1" applyAlignment="1">
      <alignment horizontal="left" vertical="center" wrapText="1"/>
    </xf>
    <xf numFmtId="0" fontId="19" fillId="0" borderId="100" xfId="0" applyFont="1" applyBorder="1" applyAlignment="1">
      <alignment horizontal="right" vertical="center" wrapText="1"/>
    </xf>
    <xf numFmtId="0" fontId="19" fillId="0" borderId="92" xfId="0" applyFont="1" applyBorder="1" applyAlignment="1">
      <alignment horizontal="right" vertical="center" wrapText="1"/>
    </xf>
    <xf numFmtId="4" fontId="19" fillId="0" borderId="0" xfId="0" applyNumberFormat="1" applyFont="1"/>
    <xf numFmtId="0" fontId="19" fillId="0" borderId="93" xfId="0" applyFont="1" applyBorder="1" applyAlignment="1">
      <alignment horizontal="right" vertical="center" wrapText="1"/>
    </xf>
    <xf numFmtId="9" fontId="19" fillId="0" borderId="12" xfId="0" applyNumberFormat="1" applyFont="1" applyBorder="1" applyAlignment="1">
      <alignment horizontal="center" vertical="center" wrapText="1"/>
    </xf>
    <xf numFmtId="0" fontId="19" fillId="0" borderId="12" xfId="0" applyFont="1" applyBorder="1" applyAlignment="1">
      <alignment horizontal="center" vertical="center" wrapText="1"/>
    </xf>
    <xf numFmtId="9" fontId="14" fillId="0" borderId="104" xfId="0" applyNumberFormat="1" applyFont="1" applyBorder="1"/>
    <xf numFmtId="9" fontId="19" fillId="0" borderId="19" xfId="0" applyNumberFormat="1" applyFont="1" applyBorder="1" applyAlignment="1">
      <alignment horizontal="center" vertical="center" wrapText="1"/>
    </xf>
    <xf numFmtId="0" fontId="19" fillId="0" borderId="19" xfId="0" applyFont="1" applyBorder="1" applyAlignment="1">
      <alignment horizontal="center" vertical="center" wrapText="1"/>
    </xf>
    <xf numFmtId="0" fontId="19" fillId="0" borderId="87" xfId="0" applyFont="1" applyBorder="1" applyAlignment="1">
      <alignment horizontal="center" vertical="center" wrapText="1"/>
    </xf>
    <xf numFmtId="0" fontId="19" fillId="2" borderId="122" xfId="0" applyFont="1" applyFill="1" applyBorder="1"/>
    <xf numFmtId="0" fontId="19" fillId="2" borderId="123" xfId="0" applyFont="1" applyFill="1" applyBorder="1"/>
    <xf numFmtId="0" fontId="25" fillId="0" borderId="1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vertical="center" wrapText="1"/>
    </xf>
    <xf numFmtId="0" fontId="29" fillId="0" borderId="7" xfId="0" applyFont="1" applyBorder="1" applyAlignment="1">
      <alignment vertical="center" wrapText="1"/>
    </xf>
    <xf numFmtId="0" fontId="19" fillId="0" borderId="32" xfId="0" applyFont="1" applyBorder="1" applyAlignment="1">
      <alignment horizontal="left" vertical="center" wrapText="1"/>
    </xf>
    <xf numFmtId="0" fontId="19" fillId="2" borderId="12" xfId="0" applyFont="1" applyFill="1" applyBorder="1" applyAlignment="1">
      <alignment horizontal="left" vertical="center"/>
    </xf>
    <xf numFmtId="0" fontId="19" fillId="2" borderId="117" xfId="0" applyFont="1" applyFill="1" applyBorder="1" applyAlignment="1">
      <alignment horizontal="left" vertical="center"/>
    </xf>
    <xf numFmtId="0" fontId="19" fillId="0" borderId="32" xfId="0" applyFont="1" applyBorder="1" applyAlignment="1">
      <alignment horizontal="left" vertical="center"/>
    </xf>
    <xf numFmtId="0" fontId="19" fillId="12" borderId="16" xfId="0" applyFont="1" applyFill="1" applyBorder="1"/>
    <xf numFmtId="0" fontId="19" fillId="2" borderId="124" xfId="0" applyFont="1" applyFill="1" applyBorder="1" applyAlignment="1">
      <alignment horizontal="left" vertical="center" wrapText="1"/>
    </xf>
    <xf numFmtId="0" fontId="19" fillId="2" borderId="125" xfId="0" applyFont="1" applyFill="1" applyBorder="1" applyAlignment="1">
      <alignment horizontal="left" vertical="center" wrapText="1"/>
    </xf>
    <xf numFmtId="0" fontId="28" fillId="0" borderId="10" xfId="0" applyFont="1" applyBorder="1" applyAlignment="1">
      <alignment horizontal="left" vertical="center"/>
    </xf>
    <xf numFmtId="0" fontId="19" fillId="0" borderId="0" xfId="0" applyFont="1" applyAlignment="1">
      <alignment vertical="center" wrapText="1"/>
    </xf>
    <xf numFmtId="0" fontId="31" fillId="2" borderId="7" xfId="0" applyFont="1" applyFill="1" applyBorder="1" applyAlignment="1">
      <alignment vertical="center" wrapText="1"/>
    </xf>
    <xf numFmtId="3" fontId="19" fillId="0" borderId="8" xfId="0" applyNumberFormat="1" applyFont="1" applyBorder="1" applyAlignment="1">
      <alignment horizontal="center" vertical="center" wrapText="1"/>
    </xf>
    <xf numFmtId="9" fontId="14" fillId="0" borderId="51" xfId="0" applyNumberFormat="1" applyFont="1" applyBorder="1"/>
    <xf numFmtId="0" fontId="30" fillId="0" borderId="0" xfId="0" applyFont="1"/>
    <xf numFmtId="169" fontId="19" fillId="0" borderId="7" xfId="0" applyNumberFormat="1" applyFont="1" applyBorder="1" applyAlignment="1">
      <alignment vertical="center" wrapText="1"/>
    </xf>
    <xf numFmtId="49" fontId="18" fillId="0" borderId="16" xfId="0" applyNumberFormat="1" applyFont="1" applyBorder="1" applyAlignment="1">
      <alignment horizontal="center" vertical="center"/>
    </xf>
    <xf numFmtId="169" fontId="19" fillId="0" borderId="7" xfId="0" applyNumberFormat="1" applyFont="1" applyBorder="1" applyAlignment="1">
      <alignment horizontal="right" vertical="center" wrapText="1"/>
    </xf>
    <xf numFmtId="169" fontId="19" fillId="0" borderId="19" xfId="0" applyNumberFormat="1" applyFont="1" applyBorder="1" applyAlignment="1">
      <alignment vertical="center" wrapText="1"/>
    </xf>
    <xf numFmtId="49" fontId="18" fillId="0" borderId="19" xfId="0" applyNumberFormat="1" applyFont="1" applyBorder="1" applyAlignment="1">
      <alignment horizontal="center" vertical="center"/>
    </xf>
    <xf numFmtId="3" fontId="19" fillId="0" borderId="77" xfId="0" applyNumberFormat="1" applyFont="1" applyBorder="1" applyAlignment="1">
      <alignment horizontal="center" vertical="center" wrapText="1"/>
    </xf>
    <xf numFmtId="0" fontId="19" fillId="2" borderId="0" xfId="0" applyFont="1" applyFill="1"/>
    <xf numFmtId="169" fontId="19" fillId="2" borderId="7" xfId="0" applyNumberFormat="1" applyFont="1" applyFill="1" applyBorder="1" applyAlignment="1">
      <alignment vertical="center" wrapText="1"/>
    </xf>
    <xf numFmtId="169" fontId="19" fillId="2" borderId="7" xfId="0" applyNumberFormat="1" applyFont="1" applyFill="1" applyBorder="1" applyAlignment="1">
      <alignment horizontal="right" vertical="center" wrapText="1"/>
    </xf>
    <xf numFmtId="0" fontId="19" fillId="2" borderId="95" xfId="0" applyFont="1" applyFill="1" applyBorder="1" applyAlignment="1">
      <alignment horizontal="center"/>
    </xf>
    <xf numFmtId="0" fontId="19" fillId="2" borderId="51" xfId="0" applyFont="1" applyFill="1" applyBorder="1"/>
    <xf numFmtId="0" fontId="19" fillId="2" borderId="104" xfId="0" applyFont="1" applyFill="1" applyBorder="1" applyAlignment="1">
      <alignment horizontal="center"/>
    </xf>
    <xf numFmtId="0" fontId="32" fillId="0" borderId="0" xfId="0" applyFont="1"/>
    <xf numFmtId="0" fontId="33" fillId="0" borderId="7" xfId="0" applyFont="1" applyBorder="1" applyAlignment="1">
      <alignment horizontal="center" vertical="center" wrapText="1"/>
    </xf>
    <xf numFmtId="0" fontId="19" fillId="0" borderId="16" xfId="0" applyFont="1" applyBorder="1" applyAlignment="1">
      <alignment horizontal="center" vertical="center"/>
    </xf>
    <xf numFmtId="9" fontId="34" fillId="0" borderId="7" xfId="0" applyNumberFormat="1" applyFont="1" applyBorder="1" applyAlignment="1">
      <alignment vertical="center" wrapText="1"/>
    </xf>
    <xf numFmtId="0" fontId="19" fillId="0" borderId="11" xfId="0" applyFont="1" applyBorder="1" applyAlignment="1">
      <alignment horizontal="center" vertical="center" wrapText="1"/>
    </xf>
    <xf numFmtId="0" fontId="19" fillId="2" borderId="33" xfId="0" applyFont="1" applyFill="1" applyBorder="1" applyAlignment="1">
      <alignment horizontal="left" vertical="center" wrapText="1"/>
    </xf>
    <xf numFmtId="0" fontId="19" fillId="2" borderId="9" xfId="0" applyFont="1" applyFill="1" applyBorder="1" applyAlignment="1">
      <alignment horizontal="center" vertical="center" wrapText="1"/>
    </xf>
    <xf numFmtId="0" fontId="19" fillId="2" borderId="43" xfId="0" applyFont="1" applyFill="1" applyBorder="1" applyAlignment="1">
      <alignment horizontal="center"/>
    </xf>
    <xf numFmtId="0" fontId="19" fillId="2" borderId="128" xfId="0" applyFont="1" applyFill="1" applyBorder="1" applyAlignment="1">
      <alignment horizontal="center"/>
    </xf>
    <xf numFmtId="0" fontId="19" fillId="2" borderId="104" xfId="0" applyFont="1" applyFill="1" applyBorder="1" applyAlignment="1">
      <alignment horizontal="center" vertical="center" wrapText="1"/>
    </xf>
    <xf numFmtId="0" fontId="19" fillId="2" borderId="129" xfId="0" applyFont="1" applyFill="1" applyBorder="1" applyAlignment="1">
      <alignment horizontal="center" vertical="center" wrapText="1"/>
    </xf>
    <xf numFmtId="169" fontId="19" fillId="2" borderId="16" xfId="0" applyNumberFormat="1" applyFont="1" applyFill="1" applyBorder="1" applyAlignment="1">
      <alignment vertical="center" wrapText="1"/>
    </xf>
    <xf numFmtId="0" fontId="19" fillId="0" borderId="16" xfId="0" applyFont="1" applyBorder="1" applyAlignment="1">
      <alignment horizontal="center"/>
    </xf>
    <xf numFmtId="0" fontId="19" fillId="0" borderId="86" xfId="0" applyFont="1" applyBorder="1" applyAlignment="1">
      <alignment horizontal="left" vertical="center" wrapText="1"/>
    </xf>
    <xf numFmtId="9" fontId="19" fillId="0" borderId="11" xfId="0" applyNumberFormat="1" applyFont="1" applyBorder="1" applyAlignment="1">
      <alignment horizontal="center" vertical="center" wrapText="1"/>
    </xf>
    <xf numFmtId="0" fontId="19" fillId="0" borderId="13"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86" xfId="0" applyFont="1" applyBorder="1" applyAlignment="1">
      <alignment vertical="center" wrapText="1"/>
    </xf>
    <xf numFmtId="9" fontId="19" fillId="0" borderId="8" xfId="0" applyNumberFormat="1" applyFont="1" applyBorder="1" applyAlignment="1">
      <alignment horizontal="center" vertical="center" wrapText="1"/>
    </xf>
    <xf numFmtId="9" fontId="19" fillId="0" borderId="77" xfId="0" applyNumberFormat="1" applyFont="1" applyBorder="1" applyAlignment="1">
      <alignment horizontal="center" vertical="center" wrapText="1"/>
    </xf>
    <xf numFmtId="0" fontId="19" fillId="2" borderId="16" xfId="0" applyFont="1" applyFill="1" applyBorder="1" applyAlignment="1">
      <alignment horizontal="center" vertical="center"/>
    </xf>
    <xf numFmtId="0" fontId="18" fillId="2" borderId="15" xfId="0" applyFont="1" applyFill="1" applyBorder="1" applyAlignment="1">
      <alignment horizontal="center" vertical="center"/>
    </xf>
    <xf numFmtId="9" fontId="26" fillId="2" borderId="0" xfId="0" applyNumberFormat="1" applyFont="1" applyFill="1" applyAlignment="1">
      <alignment horizontal="center"/>
    </xf>
    <xf numFmtId="0" fontId="26" fillId="2" borderId="0" xfId="0" applyFont="1" applyFill="1" applyAlignment="1">
      <alignment horizontal="center"/>
    </xf>
    <xf numFmtId="0" fontId="26" fillId="2" borderId="48" xfId="0" applyFont="1" applyFill="1" applyBorder="1" applyAlignment="1">
      <alignment horizontal="center"/>
    </xf>
    <xf numFmtId="3" fontId="19" fillId="0" borderId="15" xfId="0" applyNumberFormat="1" applyFont="1" applyBorder="1" applyAlignment="1">
      <alignment horizontal="center" vertical="center" wrapText="1"/>
    </xf>
    <xf numFmtId="3" fontId="19" fillId="0" borderId="82" xfId="0" applyNumberFormat="1" applyFont="1" applyBorder="1" applyAlignment="1">
      <alignment horizontal="center" vertical="center" wrapText="1"/>
    </xf>
    <xf numFmtId="3" fontId="14" fillId="0" borderId="16" xfId="0" applyNumberFormat="1" applyFont="1" applyBorder="1"/>
    <xf numFmtId="3" fontId="19" fillId="0" borderId="51" xfId="0" applyNumberFormat="1" applyFont="1" applyBorder="1" applyAlignment="1">
      <alignment horizontal="center" vertical="center" wrapText="1"/>
    </xf>
    <xf numFmtId="3" fontId="19" fillId="0" borderId="16" xfId="0" applyNumberFormat="1" applyFont="1" applyBorder="1" applyAlignment="1">
      <alignment horizontal="center" vertical="center" wrapText="1"/>
    </xf>
    <xf numFmtId="3" fontId="19" fillId="0" borderId="86" xfId="0" applyNumberFormat="1" applyFont="1" applyBorder="1" applyAlignment="1">
      <alignment horizontal="center" vertical="center" wrapText="1"/>
    </xf>
    <xf numFmtId="4" fontId="19" fillId="0" borderId="12" xfId="0" applyNumberFormat="1" applyFont="1" applyBorder="1" applyAlignment="1">
      <alignment horizontal="center" vertical="center" wrapText="1"/>
    </xf>
    <xf numFmtId="4" fontId="14" fillId="0" borderId="104" xfId="0" applyNumberFormat="1" applyFont="1" applyBorder="1"/>
    <xf numFmtId="4" fontId="19" fillId="0" borderId="19" xfId="0" applyNumberFormat="1" applyFont="1" applyBorder="1" applyAlignment="1">
      <alignment horizontal="center" vertical="center" wrapText="1"/>
    </xf>
    <xf numFmtId="4" fontId="19" fillId="0" borderId="87" xfId="0" applyNumberFormat="1" applyFont="1" applyBorder="1" applyAlignment="1">
      <alignment horizontal="center" vertical="center" wrapText="1"/>
    </xf>
    <xf numFmtId="49" fontId="18" fillId="0" borderId="15" xfId="0" applyNumberFormat="1" applyFont="1" applyBorder="1" applyAlignment="1">
      <alignment horizontal="center" vertical="center"/>
    </xf>
    <xf numFmtId="0" fontId="19" fillId="0" borderId="15" xfId="0" applyFont="1" applyBorder="1"/>
    <xf numFmtId="0" fontId="19" fillId="0" borderId="82" xfId="0" applyFont="1" applyBorder="1"/>
    <xf numFmtId="169" fontId="19" fillId="0" borderId="7" xfId="0" applyNumberFormat="1" applyFont="1" applyBorder="1" applyAlignment="1">
      <alignment horizontal="center" vertical="center" wrapText="1"/>
    </xf>
    <xf numFmtId="0" fontId="19" fillId="0" borderId="16" xfId="0" applyFont="1" applyBorder="1"/>
    <xf numFmtId="0" fontId="19" fillId="0" borderId="86" xfId="0" applyFont="1" applyBorder="1"/>
    <xf numFmtId="0" fontId="19" fillId="0" borderId="19" xfId="0" applyFont="1" applyBorder="1" applyAlignment="1">
      <alignment horizontal="right" vertical="center"/>
    </xf>
    <xf numFmtId="0" fontId="19" fillId="0" borderId="19" xfId="0" applyFont="1" applyBorder="1"/>
    <xf numFmtId="0" fontId="19" fillId="0" borderId="87" xfId="0" applyFont="1" applyBorder="1"/>
    <xf numFmtId="0" fontId="19" fillId="0" borderId="12" xfId="0" applyFont="1" applyBorder="1" applyAlignment="1">
      <alignment horizontal="left" vertical="center" wrapText="1"/>
    </xf>
    <xf numFmtId="0" fontId="19" fillId="0" borderId="117" xfId="0" applyFont="1" applyBorder="1" applyAlignment="1">
      <alignment horizontal="left" vertical="center" wrapText="1"/>
    </xf>
    <xf numFmtId="170" fontId="19" fillId="0" borderId="7" xfId="0" applyNumberFormat="1" applyFont="1" applyBorder="1" applyAlignment="1">
      <alignment vertical="center" wrapText="1"/>
    </xf>
    <xf numFmtId="0" fontId="19" fillId="2" borderId="130" xfId="0" applyFont="1" applyFill="1" applyBorder="1" applyAlignment="1">
      <alignment horizontal="right" vertical="center" wrapText="1"/>
    </xf>
    <xf numFmtId="9" fontId="19" fillId="2" borderId="104" xfId="0" applyNumberFormat="1" applyFont="1" applyFill="1" applyBorder="1" applyAlignment="1">
      <alignment horizontal="center" vertical="center" wrapText="1"/>
    </xf>
    <xf numFmtId="49" fontId="21" fillId="3" borderId="68" xfId="0" applyNumberFormat="1" applyFont="1" applyFill="1" applyBorder="1" applyAlignment="1">
      <alignment horizontal="left" vertical="center"/>
    </xf>
    <xf numFmtId="0" fontId="25" fillId="2" borderId="33" xfId="0" applyFont="1" applyFill="1" applyBorder="1" applyAlignment="1">
      <alignment horizontal="left" vertical="center" wrapText="1"/>
    </xf>
    <xf numFmtId="0" fontId="19" fillId="0" borderId="11" xfId="0" applyFont="1" applyBorder="1" applyAlignment="1">
      <alignment horizontal="left" vertical="center" wrapText="1"/>
    </xf>
    <xf numFmtId="0" fontId="19" fillId="0" borderId="7" xfId="0" applyFont="1" applyBorder="1" applyAlignment="1">
      <alignment horizontal="left" vertical="center" wrapText="1"/>
    </xf>
    <xf numFmtId="0" fontId="25" fillId="0" borderId="131" xfId="0" applyFont="1" applyBorder="1" applyAlignment="1">
      <alignment horizontal="left" vertical="center" wrapText="1"/>
    </xf>
    <xf numFmtId="0" fontId="19" fillId="2" borderId="12" xfId="0" applyFont="1" applyFill="1" applyBorder="1"/>
    <xf numFmtId="0" fontId="19" fillId="2" borderId="117" xfId="0" applyFont="1" applyFill="1" applyBorder="1"/>
    <xf numFmtId="0" fontId="25" fillId="2" borderId="137" xfId="0" applyFont="1" applyFill="1" applyBorder="1" applyAlignment="1">
      <alignment horizontal="left" vertical="center" wrapText="1"/>
    </xf>
    <xf numFmtId="0" fontId="25" fillId="2" borderId="138" xfId="0" applyFont="1" applyFill="1" applyBorder="1" applyAlignment="1">
      <alignment horizontal="left" vertical="center" wrapText="1"/>
    </xf>
    <xf numFmtId="0" fontId="25" fillId="2" borderId="131" xfId="0" applyFont="1" applyFill="1" applyBorder="1" applyAlignment="1">
      <alignment horizontal="left" vertical="center" wrapText="1"/>
    </xf>
    <xf numFmtId="0" fontId="19" fillId="2" borderId="92" xfId="0" applyFont="1" applyFill="1" applyBorder="1" applyAlignment="1">
      <alignment vertical="center" wrapText="1"/>
    </xf>
    <xf numFmtId="0" fontId="19" fillId="0" borderId="10" xfId="0" applyFont="1" applyBorder="1" applyAlignment="1">
      <alignment horizontal="left" vertical="center"/>
    </xf>
    <xf numFmtId="0" fontId="26" fillId="0" borderId="7" xfId="0" applyFont="1" applyBorder="1" applyAlignment="1">
      <alignment horizontal="left"/>
    </xf>
    <xf numFmtId="9" fontId="36" fillId="2" borderId="7" xfId="0" applyNumberFormat="1" applyFont="1" applyFill="1" applyBorder="1" applyAlignment="1">
      <alignment vertical="center" wrapText="1"/>
    </xf>
    <xf numFmtId="9" fontId="19" fillId="2" borderId="1" xfId="0" applyNumberFormat="1" applyFont="1" applyFill="1" applyBorder="1" applyAlignment="1">
      <alignment horizontal="center" vertical="center" wrapText="1"/>
    </xf>
    <xf numFmtId="9" fontId="19" fillId="2" borderId="8" xfId="0" applyNumberFormat="1" applyFont="1" applyFill="1" applyBorder="1" applyAlignment="1">
      <alignment horizontal="center" vertical="center" wrapText="1"/>
    </xf>
    <xf numFmtId="9" fontId="19" fillId="2" borderId="15" xfId="0" applyNumberFormat="1" applyFont="1" applyFill="1" applyBorder="1" applyAlignment="1">
      <alignment horizontal="center" vertical="center" wrapText="1"/>
    </xf>
    <xf numFmtId="9" fontId="14" fillId="2" borderId="16" xfId="0" applyNumberFormat="1" applyFont="1" applyFill="1" applyBorder="1"/>
    <xf numFmtId="9" fontId="19" fillId="2" borderId="51" xfId="0" applyNumberFormat="1" applyFont="1" applyFill="1" applyBorder="1" applyAlignment="1">
      <alignment horizontal="center" vertical="center" wrapText="1"/>
    </xf>
    <xf numFmtId="9" fontId="19" fillId="2" borderId="16" xfId="0" applyNumberFormat="1" applyFont="1" applyFill="1" applyBorder="1" applyAlignment="1">
      <alignment horizontal="center" vertical="center" wrapText="1"/>
    </xf>
    <xf numFmtId="0" fontId="19" fillId="0" borderId="94" xfId="0" applyFont="1" applyBorder="1" applyAlignment="1">
      <alignment horizontal="right" vertical="center" wrapText="1"/>
    </xf>
    <xf numFmtId="49" fontId="19" fillId="2" borderId="7" xfId="0" applyNumberFormat="1" applyFont="1" applyFill="1" applyBorder="1" applyAlignment="1">
      <alignment horizontal="center" vertical="center"/>
    </xf>
    <xf numFmtId="0" fontId="25" fillId="0" borderId="137" xfId="0" applyFont="1" applyBorder="1" applyAlignment="1">
      <alignment horizontal="left" vertical="center" wrapText="1"/>
    </xf>
    <xf numFmtId="0" fontId="19" fillId="0" borderId="82" xfId="0" applyFont="1" applyBorder="1" applyAlignment="1">
      <alignment horizontal="left" vertical="center" wrapText="1"/>
    </xf>
    <xf numFmtId="0" fontId="25" fillId="0" borderId="138" xfId="0" applyFont="1" applyBorder="1" applyAlignment="1">
      <alignment horizontal="left" vertical="center" wrapText="1"/>
    </xf>
    <xf numFmtId="0" fontId="19" fillId="2" borderId="139" xfId="0" applyFont="1" applyFill="1" applyBorder="1" applyAlignment="1">
      <alignment vertical="center" wrapText="1"/>
    </xf>
    <xf numFmtId="0" fontId="19" fillId="2" borderId="139" xfId="0" applyFont="1" applyFill="1" applyBorder="1"/>
    <xf numFmtId="0" fontId="19" fillId="2" borderId="140" xfId="0" applyFont="1" applyFill="1" applyBorder="1"/>
    <xf numFmtId="49" fontId="21" fillId="3" borderId="141" xfId="0" applyNumberFormat="1" applyFont="1" applyFill="1" applyBorder="1" applyAlignment="1">
      <alignment horizontal="center" vertical="center"/>
    </xf>
    <xf numFmtId="49" fontId="21" fillId="3" borderId="142" xfId="0" applyNumberFormat="1" applyFont="1" applyFill="1" applyBorder="1" applyAlignment="1">
      <alignment horizontal="center" vertical="center"/>
    </xf>
    <xf numFmtId="0" fontId="19" fillId="2" borderId="52" xfId="0" applyFont="1" applyFill="1" applyBorder="1" applyAlignment="1">
      <alignment horizontal="left" vertical="center"/>
    </xf>
    <xf numFmtId="0" fontId="19" fillId="2" borderId="107" xfId="0" applyFont="1" applyFill="1" applyBorder="1" applyAlignment="1">
      <alignment horizontal="left" vertical="center"/>
    </xf>
    <xf numFmtId="0" fontId="25" fillId="2" borderId="143" xfId="0" applyFont="1" applyFill="1" applyBorder="1" applyAlignment="1">
      <alignment horizontal="left" vertical="center" wrapText="1"/>
    </xf>
    <xf numFmtId="0" fontId="19" fillId="0" borderId="104" xfId="0" applyFont="1" applyBorder="1"/>
    <xf numFmtId="0" fontId="19" fillId="0" borderId="92" xfId="0" applyFont="1" applyBorder="1" applyAlignment="1">
      <alignment vertical="center" wrapText="1"/>
    </xf>
    <xf numFmtId="0" fontId="19" fillId="0" borderId="16" xfId="0" applyFont="1" applyBorder="1" applyAlignment="1">
      <alignment vertical="center" wrapText="1"/>
    </xf>
    <xf numFmtId="0" fontId="19" fillId="0" borderId="139" xfId="0" applyFont="1" applyBorder="1" applyAlignment="1">
      <alignment vertical="center" wrapText="1"/>
    </xf>
    <xf numFmtId="0" fontId="19" fillId="0" borderId="139" xfId="0" applyFont="1" applyBorder="1"/>
    <xf numFmtId="0" fontId="19" fillId="0" borderId="140" xfId="0" applyFont="1" applyBorder="1"/>
    <xf numFmtId="0" fontId="19" fillId="0" borderId="92" xfId="0" applyFont="1" applyBorder="1"/>
    <xf numFmtId="0" fontId="19" fillId="0" borderId="16" xfId="0" applyFont="1" applyBorder="1" applyAlignment="1">
      <alignment horizontal="center" vertical="top" wrapText="1"/>
    </xf>
    <xf numFmtId="0" fontId="19" fillId="0" borderId="19" xfId="0" applyFont="1" applyBorder="1" applyAlignment="1">
      <alignment horizontal="center" vertical="top" wrapText="1"/>
    </xf>
    <xf numFmtId="0" fontId="19" fillId="0" borderId="16" xfId="0" applyFont="1" applyBorder="1" applyAlignment="1">
      <alignment horizontal="left" vertical="center" wrapText="1"/>
    </xf>
    <xf numFmtId="0" fontId="19" fillId="0" borderId="7" xfId="0" applyFont="1" applyBorder="1" applyAlignment="1">
      <alignment horizontal="center"/>
    </xf>
    <xf numFmtId="0" fontId="19" fillId="0" borderId="93" xfId="0" applyFont="1" applyBorder="1"/>
    <xf numFmtId="0" fontId="19" fillId="0" borderId="52" xfId="0" applyFont="1" applyBorder="1"/>
    <xf numFmtId="0" fontId="19" fillId="0" borderId="109" xfId="0" applyFont="1" applyBorder="1"/>
    <xf numFmtId="0" fontId="19" fillId="2" borderId="42" xfId="0" applyFont="1" applyFill="1" applyBorder="1" applyAlignment="1">
      <alignment horizontal="center" vertical="center" wrapText="1"/>
    </xf>
    <xf numFmtId="0" fontId="19" fillId="0" borderId="93" xfId="0" applyFont="1" applyBorder="1" applyAlignment="1">
      <alignment horizontal="center" vertical="center" wrapText="1"/>
    </xf>
    <xf numFmtId="0" fontId="25" fillId="2" borderId="10" xfId="0" applyFont="1" applyFill="1" applyBorder="1" applyAlignment="1">
      <alignment horizontal="left" vertical="center" wrapText="1"/>
    </xf>
    <xf numFmtId="0" fontId="19" fillId="2" borderId="91" xfId="0" applyFont="1" applyFill="1" applyBorder="1" applyAlignment="1">
      <alignment vertical="center"/>
    </xf>
    <xf numFmtId="0" fontId="19" fillId="2" borderId="52" xfId="0" applyFont="1" applyFill="1" applyBorder="1" applyAlignment="1">
      <alignment vertical="center" wrapText="1"/>
    </xf>
    <xf numFmtId="9" fontId="19" fillId="0" borderId="1" xfId="0" applyNumberFormat="1" applyFont="1" applyBorder="1" applyAlignment="1">
      <alignment horizontal="center" vertical="center" wrapText="1"/>
    </xf>
    <xf numFmtId="0" fontId="40" fillId="0" borderId="7" xfId="0" applyFont="1" applyBorder="1" applyAlignment="1">
      <alignment vertical="center" wrapText="1"/>
    </xf>
    <xf numFmtId="9" fontId="5" fillId="0" borderId="7" xfId="1" applyFont="1" applyBorder="1" applyAlignment="1">
      <alignment vertical="center" wrapText="1"/>
    </xf>
    <xf numFmtId="0" fontId="19" fillId="3" borderId="71" xfId="2" applyFont="1" applyFill="1" applyBorder="1"/>
    <xf numFmtId="49" fontId="24" fillId="3" borderId="68" xfId="2" applyNumberFormat="1" applyFont="1" applyFill="1" applyBorder="1" applyAlignment="1">
      <alignment horizontal="left" vertical="center"/>
    </xf>
    <xf numFmtId="49" fontId="21" fillId="3" borderId="141" xfId="2" applyNumberFormat="1" applyFont="1" applyFill="1" applyBorder="1" applyAlignment="1">
      <alignment horizontal="center" vertical="center"/>
    </xf>
    <xf numFmtId="49" fontId="21" fillId="3" borderId="142" xfId="2" applyNumberFormat="1" applyFont="1" applyFill="1" applyBorder="1" applyAlignment="1">
      <alignment horizontal="center" vertical="center"/>
    </xf>
    <xf numFmtId="0" fontId="19" fillId="0" borderId="139" xfId="2" applyFont="1"/>
    <xf numFmtId="0" fontId="41" fillId="0" borderId="139" xfId="2"/>
    <xf numFmtId="0" fontId="25" fillId="0" borderId="71" xfId="2" applyFont="1" applyBorder="1" applyAlignment="1">
      <alignment horizontal="left" vertical="center" wrapText="1"/>
    </xf>
    <xf numFmtId="0" fontId="25" fillId="0" borderId="33" xfId="2" applyFont="1" applyBorder="1" applyAlignment="1">
      <alignment horizontal="left" vertical="center" wrapText="1"/>
    </xf>
    <xf numFmtId="0" fontId="25" fillId="0" borderId="131" xfId="2" applyFont="1" applyBorder="1" applyAlignment="1">
      <alignment horizontal="left" vertical="center" wrapText="1"/>
    </xf>
    <xf numFmtId="0" fontId="19" fillId="2" borderId="11" xfId="2" applyFont="1" applyFill="1" applyBorder="1" applyAlignment="1">
      <alignment horizontal="left" vertical="center" wrapText="1"/>
    </xf>
    <xf numFmtId="0" fontId="19" fillId="0" borderId="13" xfId="2" applyFont="1" applyBorder="1"/>
    <xf numFmtId="0" fontId="19" fillId="2" borderId="95" xfId="2" applyFont="1" applyFill="1" applyBorder="1" applyAlignment="1">
      <alignment horizontal="left" vertical="center"/>
    </xf>
    <xf numFmtId="0" fontId="19" fillId="2" borderId="134" xfId="2" applyFont="1" applyFill="1" applyBorder="1" applyAlignment="1">
      <alignment horizontal="left" vertical="center"/>
    </xf>
    <xf numFmtId="0" fontId="25" fillId="2" borderId="50" xfId="2" applyFont="1" applyFill="1" applyBorder="1" applyAlignment="1">
      <alignment horizontal="left" vertical="center" wrapText="1"/>
    </xf>
    <xf numFmtId="0" fontId="19" fillId="2" borderId="136" xfId="2" applyFont="1" applyFill="1" applyBorder="1" applyAlignment="1">
      <alignment horizontal="center"/>
    </xf>
    <xf numFmtId="0" fontId="19" fillId="2" borderId="95" xfId="2" applyFont="1" applyFill="1" applyBorder="1" applyAlignment="1">
      <alignment horizontal="center"/>
    </xf>
    <xf numFmtId="0" fontId="19" fillId="2" borderId="95" xfId="2" applyFont="1" applyFill="1" applyBorder="1"/>
    <xf numFmtId="0" fontId="19" fillId="2" borderId="106" xfId="2" applyFont="1" applyFill="1" applyBorder="1"/>
    <xf numFmtId="0" fontId="19" fillId="2" borderId="139" xfId="2" applyFont="1" applyFill="1" applyAlignment="1">
      <alignment horizontal="center"/>
    </xf>
    <xf numFmtId="0" fontId="19" fillId="2" borderId="127" xfId="2" applyFont="1" applyFill="1" applyBorder="1" applyAlignment="1">
      <alignment horizontal="center"/>
    </xf>
    <xf numFmtId="0" fontId="19" fillId="2" borderId="139" xfId="2" applyFont="1" applyFill="1"/>
    <xf numFmtId="0" fontId="19" fillId="2" borderId="140" xfId="2" applyFont="1" applyFill="1" applyBorder="1"/>
    <xf numFmtId="0" fontId="19" fillId="2" borderId="127" xfId="2" applyFont="1" applyFill="1" applyBorder="1"/>
    <xf numFmtId="0" fontId="19" fillId="2" borderId="129" xfId="2" applyFont="1" applyFill="1" applyBorder="1"/>
    <xf numFmtId="0" fontId="19" fillId="2" borderId="32" xfId="2" applyFont="1" applyFill="1" applyBorder="1" applyAlignment="1">
      <alignment horizontal="left" vertical="center" wrapText="1"/>
    </xf>
    <xf numFmtId="0" fontId="18" fillId="2" borderId="7" xfId="2" applyFont="1" applyFill="1" applyBorder="1" applyAlignment="1">
      <alignment horizontal="left" vertical="center" wrapText="1"/>
    </xf>
    <xf numFmtId="0" fontId="19" fillId="2" borderId="95" xfId="2" applyFont="1" applyFill="1" applyBorder="1" applyAlignment="1">
      <alignment horizontal="center" vertical="center" wrapText="1"/>
    </xf>
    <xf numFmtId="0" fontId="19" fillId="2" borderId="136" xfId="2" applyFont="1" applyFill="1" applyBorder="1" applyAlignment="1">
      <alignment vertical="center"/>
    </xf>
    <xf numFmtId="0" fontId="19" fillId="2" borderId="95" xfId="2" applyFont="1" applyFill="1" applyBorder="1" applyAlignment="1">
      <alignment vertical="center" wrapText="1"/>
    </xf>
    <xf numFmtId="0" fontId="19" fillId="2" borderId="106" xfId="2" applyFont="1" applyFill="1" applyBorder="1" applyAlignment="1">
      <alignment vertical="center" wrapText="1"/>
    </xf>
    <xf numFmtId="0" fontId="19" fillId="2" borderId="130" xfId="2" applyFont="1" applyFill="1" applyBorder="1" applyAlignment="1">
      <alignment vertical="center"/>
    </xf>
    <xf numFmtId="0" fontId="19" fillId="2" borderId="127" xfId="2" applyFont="1" applyFill="1" applyBorder="1" applyAlignment="1">
      <alignment vertical="center" wrapText="1"/>
    </xf>
    <xf numFmtId="0" fontId="19" fillId="2" borderId="139" xfId="2" applyFont="1" applyFill="1" applyAlignment="1">
      <alignment vertical="center" wrapText="1"/>
    </xf>
    <xf numFmtId="0" fontId="19" fillId="2" borderId="140" xfId="2" applyFont="1" applyFill="1" applyBorder="1" applyAlignment="1">
      <alignment vertical="center" wrapText="1"/>
    </xf>
    <xf numFmtId="0" fontId="19" fillId="2" borderId="130" xfId="2" applyFont="1" applyFill="1" applyBorder="1" applyAlignment="1">
      <alignment horizontal="right" vertical="center" wrapText="1"/>
    </xf>
    <xf numFmtId="0" fontId="19" fillId="2" borderId="42" xfId="2" applyFont="1" applyFill="1" applyBorder="1" applyAlignment="1">
      <alignment horizontal="left" vertical="center" wrapText="1"/>
    </xf>
    <xf numFmtId="0" fontId="19" fillId="2" borderId="139" xfId="2" applyFont="1" applyFill="1" applyAlignment="1">
      <alignment horizontal="right" vertical="center" wrapText="1"/>
    </xf>
    <xf numFmtId="0" fontId="19" fillId="2" borderId="7" xfId="2" applyFont="1" applyFill="1" applyBorder="1" applyAlignment="1">
      <alignment horizontal="left" vertical="center" wrapText="1"/>
    </xf>
    <xf numFmtId="0" fontId="19" fillId="2" borderId="7" xfId="2" applyFont="1" applyFill="1" applyBorder="1" applyAlignment="1">
      <alignment horizontal="center" vertical="center" wrapText="1"/>
    </xf>
    <xf numFmtId="0" fontId="19" fillId="2" borderId="7" xfId="2" applyFont="1" applyFill="1" applyBorder="1" applyAlignment="1">
      <alignment vertical="center" wrapText="1"/>
    </xf>
    <xf numFmtId="0" fontId="19" fillId="2" borderId="129" xfId="2" applyFont="1" applyFill="1" applyBorder="1" applyAlignment="1">
      <alignment horizontal="center"/>
    </xf>
    <xf numFmtId="0" fontId="19" fillId="2" borderId="135" xfId="2" applyFont="1" applyFill="1" applyBorder="1" applyAlignment="1">
      <alignment horizontal="center" vertical="center" wrapText="1"/>
    </xf>
    <xf numFmtId="0" fontId="19" fillId="2" borderId="127" xfId="2" applyFont="1" applyFill="1" applyBorder="1" applyAlignment="1">
      <alignment horizontal="center" vertical="center" wrapText="1"/>
    </xf>
    <xf numFmtId="0" fontId="19" fillId="2" borderId="129" xfId="2" applyFont="1" applyFill="1" applyBorder="1" applyAlignment="1">
      <alignment horizontal="center" vertical="center" wrapText="1"/>
    </xf>
    <xf numFmtId="0" fontId="19" fillId="2" borderId="136" xfId="2" applyFont="1" applyFill="1" applyBorder="1" applyAlignment="1">
      <alignment vertical="center" wrapText="1"/>
    </xf>
    <xf numFmtId="0" fontId="19" fillId="2" borderId="139" xfId="2" applyFont="1" applyFill="1" applyAlignment="1">
      <alignment horizontal="center" vertical="center" wrapText="1"/>
    </xf>
    <xf numFmtId="0" fontId="19" fillId="2" borderId="7" xfId="2" applyFont="1" applyFill="1" applyBorder="1"/>
    <xf numFmtId="0" fontId="19" fillId="2" borderId="139" xfId="2" applyFont="1" applyFill="1" applyAlignment="1">
      <alignment horizontal="right"/>
    </xf>
    <xf numFmtId="0" fontId="19" fillId="2" borderId="135" xfId="2" applyFont="1" applyFill="1" applyBorder="1" applyAlignment="1">
      <alignment vertical="center" wrapText="1"/>
    </xf>
    <xf numFmtId="0" fontId="25" fillId="0" borderId="138" xfId="2" applyFont="1" applyBorder="1" applyAlignment="1">
      <alignment horizontal="left" vertical="center" wrapText="1"/>
    </xf>
    <xf numFmtId="0" fontId="19" fillId="2" borderId="136" xfId="2" applyFont="1" applyFill="1" applyBorder="1" applyAlignment="1">
      <alignment horizontal="center" vertical="center" wrapText="1"/>
    </xf>
    <xf numFmtId="0" fontId="19" fillId="2" borderId="106" xfId="2" applyFont="1" applyFill="1" applyBorder="1" applyAlignment="1">
      <alignment horizontal="center" vertical="center" wrapText="1"/>
    </xf>
    <xf numFmtId="0" fontId="19" fillId="2" borderId="94" xfId="2" applyFont="1" applyFill="1" applyBorder="1" applyAlignment="1">
      <alignment horizontal="right" vertical="center" wrapText="1"/>
    </xf>
    <xf numFmtId="0" fontId="19" fillId="2" borderId="139" xfId="2" applyFont="1" applyFill="1" applyAlignment="1">
      <alignment horizontal="right" vertical="center"/>
    </xf>
    <xf numFmtId="0" fontId="19" fillId="2" borderId="140" xfId="2" applyFont="1" applyFill="1" applyBorder="1" applyAlignment="1">
      <alignment horizontal="center" vertical="center" wrapText="1"/>
    </xf>
    <xf numFmtId="49" fontId="18" fillId="2" borderId="136" xfId="2" applyNumberFormat="1" applyFont="1" applyFill="1" applyBorder="1" applyAlignment="1">
      <alignment horizontal="center" vertical="center"/>
    </xf>
    <xf numFmtId="49" fontId="18" fillId="2" borderId="95" xfId="2" applyNumberFormat="1" applyFont="1" applyFill="1" applyBorder="1" applyAlignment="1">
      <alignment horizontal="center" vertical="center"/>
    </xf>
    <xf numFmtId="0" fontId="19" fillId="2" borderId="130" xfId="2" applyFont="1" applyFill="1" applyBorder="1" applyAlignment="1">
      <alignment horizontal="center" vertical="center" wrapText="1"/>
    </xf>
    <xf numFmtId="49" fontId="18" fillId="2" borderId="139" xfId="2" applyNumberFormat="1" applyFont="1" applyFill="1" applyAlignment="1">
      <alignment horizontal="center" vertical="center"/>
    </xf>
    <xf numFmtId="169" fontId="19" fillId="2" borderId="7" xfId="2" applyNumberFormat="1" applyFont="1" applyFill="1" applyBorder="1" applyAlignment="1">
      <alignment horizontal="center" vertical="center" wrapText="1"/>
    </xf>
    <xf numFmtId="169" fontId="19" fillId="2" borderId="127" xfId="2" applyNumberFormat="1" applyFont="1" applyFill="1" applyBorder="1" applyAlignment="1">
      <alignment vertical="center" wrapText="1"/>
    </xf>
    <xf numFmtId="49" fontId="18" fillId="2" borderId="127" xfId="2" applyNumberFormat="1" applyFont="1" applyFill="1" applyBorder="1" applyAlignment="1">
      <alignment horizontal="center" vertical="center"/>
    </xf>
    <xf numFmtId="0" fontId="19" fillId="2" borderId="127" xfId="2" applyFont="1" applyFill="1" applyBorder="1" applyAlignment="1">
      <alignment horizontal="right" vertical="center"/>
    </xf>
    <xf numFmtId="0" fontId="19" fillId="2" borderId="136" xfId="2" applyFont="1" applyFill="1" applyBorder="1" applyAlignment="1">
      <alignment horizontal="left" vertical="center" wrapText="1"/>
    </xf>
    <xf numFmtId="0" fontId="19" fillId="2" borderId="95" xfId="2" applyFont="1" applyFill="1" applyBorder="1" applyAlignment="1">
      <alignment horizontal="left" vertical="center" wrapText="1"/>
    </xf>
    <xf numFmtId="0" fontId="19" fillId="2" borderId="106" xfId="2" applyFont="1" applyFill="1" applyBorder="1" applyAlignment="1">
      <alignment horizontal="left" vertical="center" wrapText="1"/>
    </xf>
    <xf numFmtId="0" fontId="19" fillId="0" borderId="139" xfId="2" applyFont="1" applyAlignment="1">
      <alignment horizontal="center" vertical="center" wrapText="1"/>
    </xf>
    <xf numFmtId="9" fontId="19" fillId="0" borderId="95" xfId="2" applyNumberFormat="1" applyFont="1" applyBorder="1" applyAlignment="1">
      <alignment horizontal="center" vertical="center" wrapText="1"/>
    </xf>
    <xf numFmtId="0" fontId="19" fillId="0" borderId="95" xfId="2" applyFont="1" applyBorder="1" applyAlignment="1">
      <alignment horizontal="center" vertical="center" wrapText="1"/>
    </xf>
    <xf numFmtId="0" fontId="19" fillId="0" borderId="106" xfId="2" applyFont="1" applyBorder="1" applyAlignment="1">
      <alignment horizontal="center" vertical="center" wrapText="1"/>
    </xf>
    <xf numFmtId="9" fontId="14" fillId="0" borderId="139" xfId="2" applyNumberFormat="1" applyFont="1"/>
    <xf numFmtId="9" fontId="19" fillId="0" borderId="139" xfId="2" applyNumberFormat="1" applyFont="1" applyAlignment="1">
      <alignment horizontal="center" vertical="center" wrapText="1"/>
    </xf>
    <xf numFmtId="0" fontId="19" fillId="0" borderId="140" xfId="2" applyFont="1" applyBorder="1" applyAlignment="1">
      <alignment horizontal="center" vertical="center" wrapText="1"/>
    </xf>
    <xf numFmtId="0" fontId="19" fillId="2" borderId="135" xfId="2" applyFont="1" applyFill="1" applyBorder="1" applyAlignment="1">
      <alignment horizontal="right" vertical="center" wrapText="1"/>
    </xf>
    <xf numFmtId="9" fontId="19" fillId="2" borderId="78" xfId="2" applyNumberFormat="1" applyFont="1" applyFill="1" applyBorder="1" applyAlignment="1">
      <alignment horizontal="center" vertical="center" wrapText="1"/>
    </xf>
    <xf numFmtId="0" fontId="19" fillId="2" borderId="78" xfId="2" applyFont="1" applyFill="1" applyBorder="1" applyAlignment="1">
      <alignment horizontal="center" vertical="center" wrapText="1"/>
    </xf>
    <xf numFmtId="9" fontId="14" fillId="12" borderId="127" xfId="2" applyNumberFormat="1" applyFont="1" applyFill="1" applyBorder="1"/>
    <xf numFmtId="9" fontId="19" fillId="2" borderId="127" xfId="2" applyNumberFormat="1" applyFont="1" applyFill="1" applyBorder="1" applyAlignment="1">
      <alignment horizontal="center" vertical="center" wrapText="1"/>
    </xf>
    <xf numFmtId="0" fontId="19" fillId="2" borderId="130" xfId="2" applyFont="1" applyFill="1" applyBorder="1"/>
    <xf numFmtId="0" fontId="19" fillId="2" borderId="139" xfId="2" applyFont="1" applyFill="1" applyAlignment="1">
      <alignment horizontal="center" vertical="top" wrapText="1"/>
    </xf>
    <xf numFmtId="0" fontId="19" fillId="2" borderId="127" xfId="2" applyFont="1" applyFill="1" applyBorder="1" applyAlignment="1">
      <alignment horizontal="center" vertical="top" wrapText="1"/>
    </xf>
    <xf numFmtId="0" fontId="19" fillId="2" borderId="139" xfId="2" applyFont="1" applyFill="1" applyAlignment="1">
      <alignment horizontal="left" vertical="center" wrapText="1"/>
    </xf>
    <xf numFmtId="0" fontId="19" fillId="2" borderId="7" xfId="2" applyFont="1" applyFill="1" applyBorder="1" applyAlignment="1">
      <alignment horizontal="center"/>
    </xf>
    <xf numFmtId="0" fontId="19" fillId="2" borderId="135" xfId="2" applyFont="1" applyFill="1" applyBorder="1"/>
    <xf numFmtId="0" fontId="19" fillId="2" borderId="78" xfId="2" applyFont="1" applyFill="1" applyBorder="1" applyAlignment="1">
      <alignment horizontal="left" vertical="center" wrapText="1"/>
    </xf>
    <xf numFmtId="0" fontId="19" fillId="2" borderId="117" xfId="2" applyFont="1" applyFill="1" applyBorder="1" applyAlignment="1">
      <alignment horizontal="left" vertical="center" wrapText="1"/>
    </xf>
    <xf numFmtId="0" fontId="19" fillId="0" borderId="33" xfId="2" applyFont="1" applyBorder="1" applyAlignment="1">
      <alignment horizontal="left" vertical="center" wrapText="1"/>
    </xf>
    <xf numFmtId="0" fontId="19" fillId="0" borderId="33" xfId="2" applyFont="1" applyBorder="1" applyAlignment="1">
      <alignment vertical="center" wrapText="1"/>
    </xf>
    <xf numFmtId="0" fontId="19" fillId="0" borderId="33" xfId="2" applyFont="1" applyBorder="1" applyAlignment="1">
      <alignment horizontal="left" vertical="center"/>
    </xf>
    <xf numFmtId="0" fontId="28" fillId="0" borderId="33" xfId="2" applyFont="1" applyBorder="1" applyAlignment="1">
      <alignment horizontal="left" vertical="center"/>
    </xf>
    <xf numFmtId="0" fontId="18" fillId="3" borderId="111" xfId="2" applyFont="1" applyFill="1" applyBorder="1" applyAlignment="1">
      <alignment horizontal="center" vertical="center" wrapText="1"/>
    </xf>
    <xf numFmtId="0" fontId="28" fillId="0" borderId="112" xfId="2" applyFont="1" applyBorder="1" applyAlignment="1">
      <alignment horizontal="left"/>
    </xf>
    <xf numFmtId="0" fontId="28" fillId="0" borderId="139" xfId="2" applyFont="1" applyAlignment="1">
      <alignment horizontal="left"/>
    </xf>
    <xf numFmtId="0" fontId="19" fillId="0" borderId="32" xfId="2" applyFont="1" applyBorder="1" applyAlignment="1">
      <alignment horizontal="left" vertical="center" wrapText="1"/>
    </xf>
    <xf numFmtId="10" fontId="5" fillId="0" borderId="7" xfId="0" applyNumberFormat="1" applyFont="1" applyBorder="1" applyAlignment="1">
      <alignment horizontal="center" vertical="center"/>
    </xf>
    <xf numFmtId="0" fontId="5" fillId="0" borderId="13" xfId="0" applyFont="1" applyBorder="1" applyAlignment="1">
      <alignment vertical="center" wrapText="1"/>
    </xf>
    <xf numFmtId="10" fontId="5" fillId="0" borderId="7" xfId="0" applyNumberFormat="1" applyFont="1" applyBorder="1" applyAlignment="1">
      <alignment horizontal="right" vertical="center" wrapText="1"/>
    </xf>
    <xf numFmtId="166" fontId="5" fillId="0" borderId="13" xfId="0" applyNumberFormat="1" applyFont="1" applyBorder="1" applyAlignment="1">
      <alignment vertical="center" wrapText="1"/>
    </xf>
    <xf numFmtId="0" fontId="5" fillId="0" borderId="16" xfId="0" applyFont="1" applyBorder="1" applyAlignment="1">
      <alignment vertical="center" wrapText="1"/>
    </xf>
    <xf numFmtId="1" fontId="19" fillId="0" borderId="7" xfId="0" applyNumberFormat="1" applyFont="1" applyBorder="1" applyAlignment="1">
      <alignment horizontal="center" vertical="center" wrapText="1"/>
    </xf>
    <xf numFmtId="1" fontId="5" fillId="0" borderId="7" xfId="0" applyNumberFormat="1" applyFont="1" applyBorder="1" applyAlignment="1">
      <alignment vertical="center" wrapText="1"/>
    </xf>
    <xf numFmtId="1" fontId="5" fillId="2" borderId="7" xfId="0" applyNumberFormat="1" applyFont="1" applyFill="1" applyBorder="1" applyAlignment="1">
      <alignment vertical="center" wrapText="1"/>
    </xf>
    <xf numFmtId="166" fontId="5" fillId="2" borderId="42" xfId="0" applyNumberFormat="1" applyFont="1" applyFill="1" applyBorder="1" applyAlignment="1">
      <alignment vertical="center" wrapText="1"/>
    </xf>
    <xf numFmtId="0" fontId="5" fillId="2" borderId="139" xfId="0" applyFont="1" applyFill="1" applyBorder="1" applyAlignment="1">
      <alignment vertical="center" wrapText="1"/>
    </xf>
    <xf numFmtId="0" fontId="40" fillId="13" borderId="144" xfId="4" applyFont="1" applyFill="1" applyBorder="1"/>
    <xf numFmtId="49" fontId="43" fillId="13" borderId="145" xfId="5" applyNumberFormat="1" applyFont="1" applyFill="1" applyBorder="1" applyAlignment="1">
      <alignment horizontal="left" vertical="center"/>
    </xf>
    <xf numFmtId="49" fontId="43" fillId="13" borderId="146" xfId="5" applyNumberFormat="1" applyFont="1" applyFill="1" applyBorder="1" applyAlignment="1">
      <alignment horizontal="centerContinuous" vertical="center"/>
    </xf>
    <xf numFmtId="49" fontId="43" fillId="13" borderId="147" xfId="5" applyNumberFormat="1" applyFont="1" applyFill="1" applyBorder="1" applyAlignment="1">
      <alignment horizontal="centerContinuous" vertical="center"/>
    </xf>
    <xf numFmtId="0" fontId="40" fillId="0" borderId="139" xfId="4" applyFont="1"/>
    <xf numFmtId="0" fontId="45" fillId="0" borderId="144" xfId="5" applyFont="1" applyBorder="1" applyAlignment="1">
      <alignment horizontal="left" vertical="center" wrapText="1"/>
    </xf>
    <xf numFmtId="0" fontId="45" fillId="14" borderId="153" xfId="5" applyFont="1" applyFill="1" applyBorder="1" applyAlignment="1">
      <alignment horizontal="left" vertical="center" wrapText="1"/>
    </xf>
    <xf numFmtId="0" fontId="45" fillId="14" borderId="157" xfId="5" applyFont="1" applyFill="1" applyBorder="1" applyAlignment="1">
      <alignment horizontal="left" vertical="center" wrapText="1"/>
    </xf>
    <xf numFmtId="0" fontId="47" fillId="14" borderId="154" xfId="5" applyFont="1" applyFill="1" applyBorder="1" applyAlignment="1">
      <alignment horizontal="left" vertical="center" wrapText="1"/>
    </xf>
    <xf numFmtId="0" fontId="47" fillId="14" borderId="158" xfId="5" applyFont="1" applyFill="1" applyBorder="1" applyAlignment="1">
      <alignment horizontal="left" vertical="center" wrapText="1"/>
    </xf>
    <xf numFmtId="0" fontId="47" fillId="0" borderId="159" xfId="4" applyFont="1" applyBorder="1"/>
    <xf numFmtId="0" fontId="47" fillId="14" borderId="160" xfId="5" applyFont="1" applyFill="1" applyBorder="1" applyAlignment="1">
      <alignment horizontal="left" vertical="center" wrapText="1"/>
    </xf>
    <xf numFmtId="0" fontId="47" fillId="14" borderId="155" xfId="5" applyFont="1" applyFill="1" applyBorder="1" applyAlignment="1">
      <alignment horizontal="left" vertical="center" wrapText="1"/>
    </xf>
    <xf numFmtId="0" fontId="47" fillId="14" borderId="156" xfId="5" applyFont="1" applyFill="1" applyBorder="1" applyAlignment="1">
      <alignment horizontal="left" vertical="center" wrapText="1"/>
    </xf>
    <xf numFmtId="0" fontId="47" fillId="14" borderId="161" xfId="5" applyFont="1" applyFill="1" applyBorder="1" applyAlignment="1">
      <alignment horizontal="left" vertical="center"/>
    </xf>
    <xf numFmtId="0" fontId="47" fillId="14" borderId="162" xfId="5" applyFont="1" applyFill="1" applyBorder="1" applyAlignment="1">
      <alignment horizontal="left" vertical="center"/>
    </xf>
    <xf numFmtId="0" fontId="45" fillId="14" borderId="163" xfId="5" applyFont="1" applyFill="1" applyBorder="1" applyAlignment="1">
      <alignment horizontal="left" vertical="center" wrapText="1"/>
    </xf>
    <xf numFmtId="0" fontId="47" fillId="14" borderId="148" xfId="4" applyFont="1" applyFill="1" applyBorder="1" applyAlignment="1">
      <alignment horizontal="center"/>
    </xf>
    <xf numFmtId="0" fontId="47" fillId="14" borderId="161" xfId="4" applyFont="1" applyFill="1" applyBorder="1" applyAlignment="1">
      <alignment horizontal="center"/>
    </xf>
    <xf numFmtId="0" fontId="47" fillId="14" borderId="161" xfId="4" applyFont="1" applyFill="1" applyBorder="1"/>
    <xf numFmtId="0" fontId="47" fillId="14" borderId="165" xfId="4" applyFont="1" applyFill="1" applyBorder="1"/>
    <xf numFmtId="0" fontId="47" fillId="14" borderId="139" xfId="4" applyFont="1" applyFill="1" applyAlignment="1">
      <alignment horizontal="center"/>
    </xf>
    <xf numFmtId="0" fontId="47" fillId="14" borderId="139" xfId="4" applyFont="1" applyFill="1"/>
    <xf numFmtId="0" fontId="47" fillId="14" borderId="169" xfId="4" applyFont="1" applyFill="1" applyBorder="1"/>
    <xf numFmtId="0" fontId="47" fillId="14" borderId="168" xfId="4" applyFont="1" applyFill="1" applyBorder="1" applyAlignment="1">
      <alignment horizontal="center"/>
    </xf>
    <xf numFmtId="0" fontId="47" fillId="14" borderId="168" xfId="4" applyFont="1" applyFill="1" applyBorder="1"/>
    <xf numFmtId="0" fontId="47" fillId="14" borderId="170" xfId="4" applyFont="1" applyFill="1" applyBorder="1"/>
    <xf numFmtId="0" fontId="48" fillId="14" borderId="160" xfId="6" applyFont="1" applyFill="1" applyBorder="1" applyAlignment="1" applyProtection="1">
      <alignment horizontal="left" vertical="center" wrapText="1"/>
    </xf>
    <xf numFmtId="0" fontId="45" fillId="0" borderId="153" xfId="5" applyFont="1" applyBorder="1" applyAlignment="1">
      <alignment horizontal="left" vertical="center" wrapText="1"/>
    </xf>
    <xf numFmtId="0" fontId="47" fillId="14" borderId="148" xfId="5" applyFont="1" applyFill="1" applyBorder="1" applyAlignment="1">
      <alignment vertical="center"/>
    </xf>
    <xf numFmtId="0" fontId="47" fillId="14" borderId="161" xfId="5" applyFont="1" applyFill="1" applyBorder="1" applyAlignment="1">
      <alignment vertical="center" wrapText="1"/>
    </xf>
    <xf numFmtId="0" fontId="47" fillId="14" borderId="165" xfId="5" applyFont="1" applyFill="1" applyBorder="1" applyAlignment="1">
      <alignment vertical="center" wrapText="1"/>
    </xf>
    <xf numFmtId="0" fontId="47" fillId="14" borderId="152" xfId="5" applyFont="1" applyFill="1" applyBorder="1" applyAlignment="1">
      <alignment vertical="center"/>
    </xf>
    <xf numFmtId="0" fontId="47" fillId="14" borderId="168" xfId="5" applyFont="1" applyFill="1" applyBorder="1" applyAlignment="1">
      <alignment vertical="center" wrapText="1"/>
    </xf>
    <xf numFmtId="0" fontId="47" fillId="14" borderId="139" xfId="5" applyFont="1" applyFill="1" applyAlignment="1">
      <alignment vertical="center" wrapText="1"/>
    </xf>
    <xf numFmtId="0" fontId="47" fillId="14" borderId="169" xfId="5" applyFont="1" applyFill="1" applyBorder="1" applyAlignment="1">
      <alignment vertical="center" wrapText="1"/>
    </xf>
    <xf numFmtId="0" fontId="47" fillId="14" borderId="152" xfId="6" applyFont="1" applyFill="1" applyBorder="1" applyAlignment="1" applyProtection="1">
      <alignment horizontal="right" vertical="center" wrapText="1"/>
    </xf>
    <xf numFmtId="0" fontId="47" fillId="14" borderId="171" xfId="6" applyFont="1" applyFill="1" applyBorder="1" applyAlignment="1" applyProtection="1">
      <alignment horizontal="justify" vertical="center" wrapText="1"/>
    </xf>
    <xf numFmtId="0" fontId="47" fillId="14" borderId="139" xfId="6" applyFont="1" applyFill="1" applyBorder="1" applyAlignment="1" applyProtection="1">
      <alignment horizontal="right" vertical="center" wrapText="1"/>
    </xf>
    <xf numFmtId="0" fontId="47" fillId="14" borderId="160" xfId="6" applyFont="1" applyFill="1" applyBorder="1" applyAlignment="1" applyProtection="1">
      <alignment horizontal="justify" vertical="center" wrapText="1"/>
    </xf>
    <xf numFmtId="0" fontId="47" fillId="14" borderId="169" xfId="6" applyFont="1" applyFill="1" applyBorder="1" applyAlignment="1" applyProtection="1">
      <alignment vertical="center" wrapText="1"/>
    </xf>
    <xf numFmtId="0" fontId="47" fillId="14" borderId="160" xfId="6" applyFont="1" applyFill="1" applyBorder="1" applyAlignment="1" applyProtection="1">
      <alignment horizontal="center" vertical="center" wrapText="1"/>
    </xf>
    <xf numFmtId="0" fontId="47" fillId="14" borderId="160" xfId="6" applyFont="1" applyFill="1" applyBorder="1" applyAlignment="1" applyProtection="1">
      <alignment vertical="center" wrapText="1"/>
    </xf>
    <xf numFmtId="0" fontId="47" fillId="14" borderId="139" xfId="6" applyFont="1" applyFill="1" applyBorder="1" applyAlignment="1" applyProtection="1">
      <alignment vertical="center" wrapText="1"/>
    </xf>
    <xf numFmtId="0" fontId="47" fillId="14" borderId="168" xfId="4" applyFont="1" applyFill="1" applyBorder="1" applyAlignment="1">
      <alignment horizontal="left"/>
    </xf>
    <xf numFmtId="0" fontId="47" fillId="14" borderId="170" xfId="4" applyFont="1" applyFill="1" applyBorder="1" applyAlignment="1">
      <alignment horizontal="center"/>
    </xf>
    <xf numFmtId="0" fontId="47" fillId="14" borderId="167" xfId="6" applyFont="1" applyFill="1" applyBorder="1" applyAlignment="1" applyProtection="1">
      <alignment horizontal="center" vertical="center" wrapText="1"/>
    </xf>
    <xf numFmtId="0" fontId="47" fillId="14" borderId="168" xfId="6" applyFont="1" applyFill="1" applyBorder="1" applyAlignment="1" applyProtection="1">
      <alignment horizontal="center" vertical="center" wrapText="1"/>
    </xf>
    <xf numFmtId="0" fontId="47" fillId="14" borderId="170" xfId="6" applyFont="1" applyFill="1" applyBorder="1" applyAlignment="1" applyProtection="1">
      <alignment horizontal="center" vertical="center" wrapText="1"/>
    </xf>
    <xf numFmtId="0" fontId="47" fillId="14" borderId="148" xfId="6" applyFont="1" applyFill="1" applyBorder="1" applyAlignment="1" applyProtection="1">
      <alignment vertical="center" wrapText="1"/>
    </xf>
    <xf numFmtId="0" fontId="47" fillId="14" borderId="161" xfId="6" applyFont="1" applyFill="1" applyBorder="1" applyAlignment="1" applyProtection="1">
      <alignment vertical="center" wrapText="1"/>
    </xf>
    <xf numFmtId="0" fontId="47" fillId="14" borderId="139" xfId="6" applyFont="1" applyFill="1" applyBorder="1" applyAlignment="1" applyProtection="1">
      <alignment horizontal="center" vertical="center" wrapText="1"/>
    </xf>
    <xf numFmtId="0" fontId="47" fillId="0" borderId="160" xfId="6" applyFont="1" applyFill="1" applyBorder="1" applyAlignment="1" applyProtection="1">
      <alignment horizontal="center" vertical="center" wrapText="1"/>
    </xf>
    <xf numFmtId="0" fontId="47" fillId="14" borderId="160" xfId="4" applyFont="1" applyFill="1" applyBorder="1"/>
    <xf numFmtId="0" fontId="47" fillId="14" borderId="139" xfId="4" applyFont="1" applyFill="1" applyAlignment="1">
      <alignment horizontal="right"/>
    </xf>
    <xf numFmtId="0" fontId="47" fillId="14" borderId="167" xfId="6" applyFont="1" applyFill="1" applyBorder="1" applyAlignment="1" applyProtection="1">
      <alignment vertical="center" wrapText="1"/>
    </xf>
    <xf numFmtId="0" fontId="47" fillId="14" borderId="168" xfId="6" applyFont="1" applyFill="1" applyBorder="1" applyAlignment="1" applyProtection="1">
      <alignment vertical="center" wrapText="1"/>
    </xf>
    <xf numFmtId="0" fontId="45" fillId="14" borderId="166" xfId="5" applyFont="1" applyFill="1" applyBorder="1" applyAlignment="1">
      <alignment horizontal="left" vertical="center" wrapText="1"/>
    </xf>
    <xf numFmtId="0" fontId="47" fillId="14" borderId="148" xfId="6" applyFont="1" applyFill="1" applyBorder="1" applyAlignment="1" applyProtection="1">
      <alignment horizontal="center" vertical="center" wrapText="1"/>
    </xf>
    <xf numFmtId="0" fontId="47" fillId="14" borderId="161" xfId="6" applyFont="1" applyFill="1" applyBorder="1" applyAlignment="1" applyProtection="1">
      <alignment horizontal="center" vertical="center" wrapText="1"/>
    </xf>
    <xf numFmtId="0" fontId="47" fillId="14" borderId="165" xfId="6" applyFont="1" applyFill="1" applyBorder="1" applyAlignment="1" applyProtection="1">
      <alignment horizontal="center" vertical="center" wrapText="1"/>
    </xf>
    <xf numFmtId="0" fontId="47" fillId="14" borderId="172" xfId="6" applyFont="1" applyFill="1" applyBorder="1" applyAlignment="1" applyProtection="1">
      <alignment horizontal="right" vertical="center" wrapText="1"/>
    </xf>
    <xf numFmtId="0" fontId="49" fillId="14" borderId="160" xfId="6" applyFont="1" applyFill="1" applyBorder="1" applyAlignment="1" applyProtection="1">
      <alignment vertical="center" wrapText="1"/>
    </xf>
    <xf numFmtId="0" fontId="47" fillId="14" borderId="139" xfId="6" applyFont="1" applyFill="1" applyBorder="1" applyAlignment="1" applyProtection="1">
      <alignment horizontal="right" vertical="center"/>
    </xf>
    <xf numFmtId="0" fontId="47" fillId="14" borderId="158" xfId="6" applyFont="1" applyFill="1" applyBorder="1" applyAlignment="1" applyProtection="1">
      <alignment horizontal="center" vertical="center" wrapText="1"/>
    </xf>
    <xf numFmtId="0" fontId="47" fillId="14" borderId="155" xfId="6" applyFont="1" applyFill="1" applyBorder="1" applyAlignment="1" applyProtection="1">
      <alignment horizontal="center" vertical="center" wrapText="1"/>
    </xf>
    <xf numFmtId="0" fontId="47" fillId="14" borderId="159" xfId="6" applyFont="1" applyFill="1" applyBorder="1" applyAlignment="1" applyProtection="1">
      <alignment horizontal="center" vertical="center" wrapText="1"/>
    </xf>
    <xf numFmtId="0" fontId="47" fillId="14" borderId="169" xfId="6" applyFont="1" applyFill="1" applyBorder="1" applyAlignment="1" applyProtection="1">
      <alignment horizontal="center" vertical="center" wrapText="1"/>
    </xf>
    <xf numFmtId="49" fontId="48" fillId="14" borderId="148" xfId="5" applyNumberFormat="1" applyFont="1" applyFill="1" applyBorder="1" applyAlignment="1">
      <alignment horizontal="center" vertical="center"/>
    </xf>
    <xf numFmtId="49" fontId="48" fillId="14" borderId="161" xfId="5" applyNumberFormat="1" applyFont="1" applyFill="1" applyBorder="1" applyAlignment="1">
      <alignment horizontal="center" vertical="center"/>
    </xf>
    <xf numFmtId="0" fontId="47" fillId="14" borderId="152" xfId="6" applyFont="1" applyFill="1" applyBorder="1" applyAlignment="1" applyProtection="1">
      <alignment horizontal="center" vertical="center" wrapText="1"/>
    </xf>
    <xf numFmtId="14" fontId="47" fillId="14" borderId="160" xfId="8" applyNumberFormat="1" applyFont="1" applyFill="1" applyBorder="1" applyAlignment="1" applyProtection="1">
      <alignment vertical="center" wrapText="1"/>
    </xf>
    <xf numFmtId="49" fontId="48" fillId="14" borderId="139" xfId="5" applyNumberFormat="1" applyFont="1" applyFill="1" applyAlignment="1">
      <alignment horizontal="center" vertical="center"/>
    </xf>
    <xf numFmtId="169" fontId="47" fillId="14" borderId="168" xfId="8" applyNumberFormat="1" applyFont="1" applyFill="1" applyBorder="1" applyAlignment="1" applyProtection="1">
      <alignment vertical="center" wrapText="1"/>
    </xf>
    <xf numFmtId="49" fontId="48" fillId="14" borderId="168" xfId="5" applyNumberFormat="1" applyFont="1" applyFill="1" applyBorder="1" applyAlignment="1">
      <alignment horizontal="center" vertical="center"/>
    </xf>
    <xf numFmtId="0" fontId="47" fillId="14" borderId="168" xfId="6" applyFont="1" applyFill="1" applyBorder="1" applyAlignment="1" applyProtection="1">
      <alignment horizontal="right" vertical="center"/>
    </xf>
    <xf numFmtId="0" fontId="47" fillId="14" borderId="148" xfId="5" applyFont="1" applyFill="1" applyBorder="1" applyAlignment="1">
      <alignment horizontal="left" vertical="center" wrapText="1"/>
    </xf>
    <xf numFmtId="0" fontId="47" fillId="14" borderId="161" xfId="5" applyFont="1" applyFill="1" applyBorder="1" applyAlignment="1">
      <alignment horizontal="left" vertical="center" wrapText="1"/>
    </xf>
    <xf numFmtId="0" fontId="47" fillId="14" borderId="165" xfId="5" applyFont="1" applyFill="1" applyBorder="1" applyAlignment="1">
      <alignment horizontal="left" vertical="center" wrapText="1"/>
    </xf>
    <xf numFmtId="0" fontId="47" fillId="14" borderId="152" xfId="5" applyFont="1" applyFill="1" applyBorder="1" applyAlignment="1">
      <alignment horizontal="right" vertical="center" wrapText="1"/>
    </xf>
    <xf numFmtId="0" fontId="47" fillId="14" borderId="139" xfId="5" applyFont="1" applyFill="1" applyAlignment="1">
      <alignment horizontal="center" vertical="center" wrapText="1"/>
    </xf>
    <xf numFmtId="0" fontId="47" fillId="14" borderId="169" xfId="5" applyFont="1" applyFill="1" applyBorder="1" applyAlignment="1">
      <alignment horizontal="left" vertical="center" wrapText="1"/>
    </xf>
    <xf numFmtId="0" fontId="47" fillId="14" borderId="155" xfId="5" applyFont="1" applyFill="1" applyBorder="1" applyAlignment="1">
      <alignment horizontal="center" vertical="center" wrapText="1"/>
    </xf>
    <xf numFmtId="9" fontId="47" fillId="14" borderId="155" xfId="5" applyNumberFormat="1" applyFont="1" applyFill="1" applyBorder="1" applyAlignment="1">
      <alignment horizontal="center" vertical="center" wrapText="1"/>
    </xf>
    <xf numFmtId="9" fontId="47" fillId="14" borderId="161" xfId="5" applyNumberFormat="1" applyFont="1" applyFill="1" applyBorder="1" applyAlignment="1">
      <alignment horizontal="center" vertical="center" wrapText="1"/>
    </xf>
    <xf numFmtId="0" fontId="47" fillId="14" borderId="161" xfId="5" applyFont="1" applyFill="1" applyBorder="1" applyAlignment="1">
      <alignment horizontal="center" vertical="center" wrapText="1"/>
    </xf>
    <xf numFmtId="0" fontId="47" fillId="14" borderId="165" xfId="5" applyFont="1" applyFill="1" applyBorder="1" applyAlignment="1">
      <alignment horizontal="center" vertical="center" wrapText="1"/>
    </xf>
    <xf numFmtId="9" fontId="47" fillId="14" borderId="139" xfId="5" applyNumberFormat="1" applyFont="1" applyFill="1" applyAlignment="1">
      <alignment horizontal="center" vertical="center" wrapText="1"/>
    </xf>
    <xf numFmtId="0" fontId="47" fillId="14" borderId="169" xfId="5" applyFont="1" applyFill="1" applyBorder="1" applyAlignment="1">
      <alignment horizontal="center" vertical="center" wrapText="1"/>
    </xf>
    <xf numFmtId="0" fontId="47" fillId="14" borderId="167" xfId="5" applyFont="1" applyFill="1" applyBorder="1" applyAlignment="1">
      <alignment horizontal="right" vertical="center" wrapText="1"/>
    </xf>
    <xf numFmtId="9" fontId="47" fillId="14" borderId="168" xfId="5" applyNumberFormat="1" applyFont="1" applyFill="1" applyBorder="1" applyAlignment="1">
      <alignment horizontal="center" vertical="center" wrapText="1"/>
    </xf>
    <xf numFmtId="0" fontId="47" fillId="14" borderId="168" xfId="5" applyFont="1" applyFill="1" applyBorder="1" applyAlignment="1">
      <alignment horizontal="center" vertical="center" wrapText="1"/>
    </xf>
    <xf numFmtId="0" fontId="47" fillId="14" borderId="170" xfId="5" applyFont="1" applyFill="1" applyBorder="1" applyAlignment="1">
      <alignment horizontal="center" vertical="center" wrapText="1"/>
    </xf>
    <xf numFmtId="0" fontId="47" fillId="14" borderId="152" xfId="4" applyFont="1" applyFill="1" applyBorder="1"/>
    <xf numFmtId="0" fontId="47" fillId="14" borderId="139" xfId="5" applyFont="1" applyFill="1" applyAlignment="1">
      <alignment horizontal="center" vertical="top" wrapText="1"/>
    </xf>
    <xf numFmtId="0" fontId="47" fillId="14" borderId="168" xfId="5" applyFont="1" applyFill="1" applyBorder="1" applyAlignment="1">
      <alignment horizontal="center" vertical="top" wrapText="1"/>
    </xf>
    <xf numFmtId="0" fontId="47" fillId="14" borderId="139" xfId="6" applyFont="1" applyFill="1" applyBorder="1" applyAlignment="1" applyProtection="1">
      <alignment horizontal="left" vertical="center" wrapText="1"/>
    </xf>
    <xf numFmtId="0" fontId="47" fillId="14" borderId="160" xfId="4" applyFont="1" applyFill="1" applyBorder="1" applyAlignment="1">
      <alignment horizontal="center"/>
    </xf>
    <xf numFmtId="0" fontId="47" fillId="14" borderId="167" xfId="4" applyFont="1" applyFill="1" applyBorder="1"/>
    <xf numFmtId="0" fontId="47" fillId="0" borderId="153" xfId="5" applyFont="1" applyBorder="1" applyAlignment="1">
      <alignment horizontal="left" vertical="center" wrapText="1"/>
    </xf>
    <xf numFmtId="0" fontId="47" fillId="0" borderId="153" xfId="5" applyFont="1" applyBorder="1" applyAlignment="1">
      <alignment vertical="center" wrapText="1"/>
    </xf>
    <xf numFmtId="0" fontId="47" fillId="0" borderId="153" xfId="5" applyFont="1" applyBorder="1" applyAlignment="1">
      <alignment horizontal="left" vertical="center"/>
    </xf>
    <xf numFmtId="0" fontId="51" fillId="0" borderId="153" xfId="5" applyFont="1" applyBorder="1" applyAlignment="1">
      <alignment horizontal="left" vertical="center"/>
    </xf>
    <xf numFmtId="0" fontId="48" fillId="13" borderId="177" xfId="5" applyFont="1" applyFill="1" applyBorder="1" applyAlignment="1">
      <alignment horizontal="centerContinuous" vertical="center" wrapText="1"/>
    </xf>
    <xf numFmtId="0" fontId="52" fillId="0" borderId="178" xfId="4" applyFont="1" applyBorder="1" applyAlignment="1">
      <alignment horizontal="left"/>
    </xf>
    <xf numFmtId="0" fontId="52" fillId="0" borderId="139" xfId="4" applyFont="1" applyAlignment="1">
      <alignment horizontal="left"/>
    </xf>
    <xf numFmtId="0" fontId="44" fillId="13" borderId="152" xfId="4" applyFont="1" applyFill="1" applyBorder="1" applyAlignment="1">
      <alignment horizontal="center" vertical="center" wrapText="1"/>
    </xf>
    <xf numFmtId="0" fontId="47" fillId="14" borderId="154" xfId="6" applyFont="1" applyFill="1" applyBorder="1" applyAlignment="1" applyProtection="1">
      <alignment horizontal="center" vertical="center" wrapText="1"/>
    </xf>
    <xf numFmtId="0" fontId="48" fillId="14" borderId="155" xfId="6" applyFont="1" applyFill="1" applyBorder="1" applyAlignment="1" applyProtection="1">
      <alignment horizontal="left" vertical="center" wrapText="1"/>
    </xf>
    <xf numFmtId="0" fontId="5" fillId="0" borderId="182" xfId="0" applyFont="1" applyBorder="1" applyAlignment="1">
      <alignment vertical="center" wrapText="1"/>
    </xf>
    <xf numFmtId="0" fontId="5" fillId="0" borderId="182" xfId="0" applyFont="1" applyBorder="1" applyAlignment="1">
      <alignment horizontal="left" vertical="center" wrapText="1"/>
    </xf>
    <xf numFmtId="9" fontId="5" fillId="0" borderId="182" xfId="0" applyNumberFormat="1" applyFont="1" applyBorder="1" applyAlignment="1">
      <alignment horizontal="center" vertical="center" wrapText="1"/>
    </xf>
    <xf numFmtId="10" fontId="5" fillId="2" borderId="182" xfId="0" applyNumberFormat="1" applyFont="1" applyFill="1" applyBorder="1" applyAlignment="1">
      <alignment horizontal="center" vertical="center"/>
    </xf>
    <xf numFmtId="0" fontId="5" fillId="2" borderId="182" xfId="0" applyFont="1" applyFill="1" applyBorder="1" applyAlignment="1">
      <alignment vertical="center" wrapText="1"/>
    </xf>
    <xf numFmtId="164" fontId="5" fillId="2" borderId="182" xfId="0" applyNumberFormat="1" applyFont="1" applyFill="1" applyBorder="1" applyAlignment="1">
      <alignment vertical="center" wrapText="1"/>
    </xf>
    <xf numFmtId="165" fontId="5" fillId="0" borderId="182" xfId="0" applyNumberFormat="1" applyFont="1" applyBorder="1" applyAlignment="1">
      <alignment vertical="center" wrapText="1"/>
    </xf>
    <xf numFmtId="165" fontId="5" fillId="0" borderId="182" xfId="0" applyNumberFormat="1" applyFont="1" applyBorder="1" applyAlignment="1">
      <alignment horizontal="right" vertical="center" wrapText="1"/>
    </xf>
    <xf numFmtId="10" fontId="5" fillId="2" borderId="182" xfId="0" applyNumberFormat="1" applyFont="1" applyFill="1" applyBorder="1" applyAlignment="1">
      <alignment vertical="center" wrapText="1"/>
    </xf>
    <xf numFmtId="9" fontId="5" fillId="0" borderId="182" xfId="0" applyNumberFormat="1" applyFont="1" applyBorder="1" applyAlignment="1">
      <alignment vertical="center" wrapText="1"/>
    </xf>
    <xf numFmtId="10" fontId="5" fillId="2" borderId="182" xfId="0" applyNumberFormat="1" applyFont="1" applyFill="1" applyBorder="1" applyAlignment="1">
      <alignment horizontal="center" vertical="center" wrapText="1"/>
    </xf>
    <xf numFmtId="0" fontId="5" fillId="0" borderId="182" xfId="0" applyFont="1" applyBorder="1" applyAlignment="1">
      <alignment horizontal="center" vertical="center" wrapText="1"/>
    </xf>
    <xf numFmtId="3" fontId="5" fillId="0" borderId="182" xfId="0" applyNumberFormat="1" applyFont="1" applyBorder="1" applyAlignment="1">
      <alignment horizontal="center" vertical="center" wrapText="1"/>
    </xf>
    <xf numFmtId="0" fontId="5" fillId="0" borderId="182" xfId="0" applyFont="1" applyBorder="1" applyAlignment="1">
      <alignment horizontal="right" vertical="center" wrapText="1"/>
    </xf>
    <xf numFmtId="0" fontId="3" fillId="3" borderId="36" xfId="0" applyFont="1" applyFill="1" applyBorder="1" applyAlignment="1">
      <alignment horizontal="center" vertical="center" wrapText="1"/>
    </xf>
    <xf numFmtId="0" fontId="3" fillId="3" borderId="107" xfId="0" applyFont="1" applyFill="1" applyBorder="1" applyAlignment="1">
      <alignment horizontal="center" vertical="center" wrapText="1"/>
    </xf>
    <xf numFmtId="0" fontId="3" fillId="3" borderId="160" xfId="0" applyFont="1" applyFill="1" applyBorder="1" applyAlignment="1">
      <alignment horizontal="center" vertical="center" wrapText="1"/>
    </xf>
    <xf numFmtId="0" fontId="3" fillId="0" borderId="1" xfId="0" applyFont="1" applyBorder="1" applyAlignment="1">
      <alignment horizontal="center" vertical="center"/>
    </xf>
    <xf numFmtId="0" fontId="4" fillId="0" borderId="2" xfId="0" applyFont="1" applyBorder="1"/>
    <xf numFmtId="0" fontId="3" fillId="0" borderId="1" xfId="0" applyFont="1" applyBorder="1" applyAlignment="1">
      <alignment horizontal="left" vertical="center"/>
    </xf>
    <xf numFmtId="0" fontId="3" fillId="0" borderId="3" xfId="0" applyFont="1" applyBorder="1" applyAlignment="1">
      <alignment horizontal="left" vertical="center"/>
    </xf>
    <xf numFmtId="0" fontId="4" fillId="0" borderId="4" xfId="0" applyFont="1" applyBorder="1"/>
    <xf numFmtId="0" fontId="4" fillId="0" borderId="5" xfId="0" applyFont="1" applyBorder="1"/>
    <xf numFmtId="0" fontId="3" fillId="0" borderId="1" xfId="0" applyFont="1" applyBorder="1" applyAlignment="1">
      <alignment horizontal="right" vertical="center"/>
    </xf>
    <xf numFmtId="0" fontId="5" fillId="0" borderId="1" xfId="0" applyFont="1" applyBorder="1" applyAlignment="1">
      <alignment horizontal="right" vertical="center"/>
    </xf>
    <xf numFmtId="0" fontId="4" fillId="0" borderId="8" xfId="0" applyFont="1" applyBorder="1"/>
    <xf numFmtId="0" fontId="5" fillId="2" borderId="1" xfId="0" applyFont="1" applyFill="1" applyBorder="1" applyAlignment="1">
      <alignment horizontal="center" vertical="center"/>
    </xf>
    <xf numFmtId="0" fontId="54" fillId="0" borderId="22" xfId="0" applyFont="1" applyBorder="1" applyAlignment="1">
      <alignment horizontal="left" vertical="center"/>
    </xf>
    <xf numFmtId="0" fontId="4" fillId="0" borderId="14" xfId="0" applyFont="1" applyBorder="1"/>
    <xf numFmtId="0" fontId="4" fillId="0" borderId="23" xfId="0" applyFont="1" applyBorder="1"/>
    <xf numFmtId="0" fontId="3" fillId="3" borderId="24" xfId="0" applyFont="1" applyFill="1" applyBorder="1" applyAlignment="1">
      <alignment horizontal="center" vertical="center"/>
    </xf>
    <xf numFmtId="0" fontId="4" fillId="0" borderId="25" xfId="0" applyFont="1" applyBorder="1"/>
    <xf numFmtId="0" fontId="4" fillId="0" borderId="26" xfId="0" applyFont="1" applyBorder="1"/>
    <xf numFmtId="0" fontId="3" fillId="3" borderId="68" xfId="0" applyFont="1" applyFill="1" applyBorder="1" applyAlignment="1">
      <alignment horizontal="center" vertical="center"/>
    </xf>
    <xf numFmtId="0" fontId="4" fillId="0" borderId="27" xfId="0" applyFont="1" applyBorder="1"/>
    <xf numFmtId="0" fontId="3" fillId="3" borderId="1" xfId="0" applyFont="1" applyFill="1" applyBorder="1" applyAlignment="1">
      <alignment horizontal="center" vertical="center"/>
    </xf>
    <xf numFmtId="0" fontId="3" fillId="3" borderId="31" xfId="0" applyFont="1" applyFill="1" applyBorder="1" applyAlignment="1">
      <alignment horizontal="center" vertical="center" wrapText="1"/>
    </xf>
    <xf numFmtId="0" fontId="3" fillId="3" borderId="141" xfId="0" applyFont="1" applyFill="1" applyBorder="1" applyAlignment="1">
      <alignment horizontal="center" vertical="center" wrapText="1"/>
    </xf>
    <xf numFmtId="0" fontId="3" fillId="3" borderId="139" xfId="0" applyFont="1" applyFill="1" applyBorder="1" applyAlignment="1">
      <alignment horizontal="center" vertical="center" wrapText="1"/>
    </xf>
    <xf numFmtId="0" fontId="3" fillId="3" borderId="127" xfId="0" applyFont="1" applyFill="1" applyBorder="1" applyAlignment="1">
      <alignment horizontal="center" vertical="center" wrapText="1"/>
    </xf>
    <xf numFmtId="0" fontId="3" fillId="3" borderId="141" xfId="0" applyFont="1" applyFill="1" applyBorder="1" applyAlignment="1">
      <alignment horizontal="center" vertical="center"/>
    </xf>
    <xf numFmtId="0" fontId="3" fillId="3" borderId="139" xfId="0" applyFont="1" applyFill="1" applyBorder="1" applyAlignment="1">
      <alignment horizontal="center" vertical="center"/>
    </xf>
    <xf numFmtId="0" fontId="3" fillId="3" borderId="127" xfId="0" applyFont="1" applyFill="1" applyBorder="1" applyAlignment="1">
      <alignment horizontal="center" vertical="center"/>
    </xf>
    <xf numFmtId="0" fontId="3" fillId="3" borderId="36" xfId="0" applyFont="1" applyFill="1" applyBorder="1" applyAlignment="1">
      <alignment horizontal="center" vertical="center"/>
    </xf>
    <xf numFmtId="0" fontId="4" fillId="0" borderId="37" xfId="0" applyFont="1" applyBorder="1"/>
    <xf numFmtId="0" fontId="4" fillId="0" borderId="38" xfId="0" applyFont="1" applyBorder="1"/>
    <xf numFmtId="0" fontId="3" fillId="3" borderId="39" xfId="0" applyFont="1" applyFill="1" applyBorder="1" applyAlignment="1">
      <alignment horizontal="center" vertical="center" wrapText="1"/>
    </xf>
    <xf numFmtId="0" fontId="4" fillId="0" borderId="40" xfId="0" applyFont="1" applyBorder="1"/>
    <xf numFmtId="0" fontId="4" fillId="0" borderId="41" xfId="0" applyFont="1" applyBorder="1"/>
    <xf numFmtId="0" fontId="4" fillId="0" borderId="43" xfId="0" applyFont="1" applyBorder="1"/>
    <xf numFmtId="0" fontId="21" fillId="6" borderId="63" xfId="0" applyFont="1" applyFill="1" applyBorder="1" applyAlignment="1">
      <alignment horizontal="center" vertical="center" wrapText="1"/>
    </xf>
    <xf numFmtId="0" fontId="4" fillId="0" borderId="60" xfId="0" applyFont="1" applyBorder="1"/>
    <xf numFmtId="0" fontId="4" fillId="0" borderId="62" xfId="0" applyFont="1" applyBorder="1"/>
    <xf numFmtId="0" fontId="18" fillId="2" borderId="53" xfId="0" applyFont="1" applyFill="1" applyBorder="1" applyAlignment="1">
      <alignment horizontal="center" vertical="center"/>
    </xf>
    <xf numFmtId="0" fontId="4" fillId="0" borderId="51" xfId="0" applyFont="1" applyBorder="1"/>
    <xf numFmtId="0" fontId="20" fillId="2" borderId="54" xfId="0" applyFont="1" applyFill="1" applyBorder="1" applyAlignment="1">
      <alignment horizontal="center" vertical="center" wrapText="1"/>
    </xf>
    <xf numFmtId="0" fontId="4" fillId="0" borderId="55" xfId="0" applyFont="1" applyBorder="1"/>
    <xf numFmtId="0" fontId="21" fillId="6" borderId="58" xfId="0" applyFont="1" applyFill="1" applyBorder="1" applyAlignment="1">
      <alignment horizontal="center" vertical="center" wrapText="1"/>
    </xf>
    <xf numFmtId="0" fontId="4" fillId="0" borderId="66" xfId="0" applyFont="1" applyBorder="1"/>
    <xf numFmtId="0" fontId="19" fillId="2" borderId="72" xfId="0" applyFont="1" applyFill="1" applyBorder="1" applyAlignment="1">
      <alignment horizontal="left" vertical="center" wrapText="1"/>
    </xf>
    <xf numFmtId="0" fontId="4" fillId="0" borderId="73" xfId="0" applyFont="1" applyBorder="1"/>
    <xf numFmtId="0" fontId="26" fillId="0" borderId="1" xfId="0" applyFont="1" applyBorder="1" applyAlignment="1">
      <alignment horizontal="left"/>
    </xf>
    <xf numFmtId="0" fontId="25" fillId="2" borderId="1" xfId="0" applyFont="1" applyFill="1" applyBorder="1" applyAlignment="1">
      <alignment horizontal="left" vertical="center" wrapText="1"/>
    </xf>
    <xf numFmtId="0" fontId="19" fillId="2" borderId="76" xfId="0" applyFont="1" applyFill="1" applyBorder="1" applyAlignment="1">
      <alignment horizontal="left" vertical="center" wrapText="1"/>
    </xf>
    <xf numFmtId="0" fontId="4" fillId="0" borderId="77" xfId="0" applyFont="1" applyBorder="1"/>
    <xf numFmtId="0" fontId="19" fillId="2" borderId="10" xfId="0" applyFont="1" applyFill="1" applyBorder="1" applyAlignment="1">
      <alignment horizontal="left" vertical="center" wrapText="1"/>
    </xf>
    <xf numFmtId="0" fontId="19" fillId="2" borderId="10" xfId="0" applyFont="1" applyFill="1" applyBorder="1" applyAlignment="1">
      <alignment horizontal="center" vertical="center" wrapText="1"/>
    </xf>
    <xf numFmtId="0" fontId="4" fillId="0" borderId="78" xfId="0" applyFont="1" applyBorder="1"/>
    <xf numFmtId="0" fontId="19" fillId="2" borderId="88" xfId="0" applyFont="1" applyFill="1" applyBorder="1" applyAlignment="1">
      <alignment horizontal="center" vertical="center" wrapText="1"/>
    </xf>
    <xf numFmtId="0" fontId="4" fillId="0" borderId="89" xfId="0" applyFont="1" applyBorder="1"/>
    <xf numFmtId="0" fontId="4" fillId="0" borderId="90" xfId="0" applyFont="1" applyBorder="1"/>
    <xf numFmtId="0" fontId="19" fillId="2" borderId="10" xfId="0" applyFont="1" applyFill="1" applyBorder="1" applyAlignment="1">
      <alignment horizontal="left" vertical="center"/>
    </xf>
    <xf numFmtId="0" fontId="19" fillId="2" borderId="1" xfId="0" applyFont="1" applyFill="1" applyBorder="1" applyAlignment="1">
      <alignment horizontal="left" vertical="center"/>
    </xf>
    <xf numFmtId="0" fontId="19" fillId="2" borderId="84" xfId="0" applyFont="1" applyFill="1" applyBorder="1" applyAlignment="1">
      <alignment horizontal="center"/>
    </xf>
    <xf numFmtId="0" fontId="19" fillId="2" borderId="85" xfId="0" applyFont="1" applyFill="1" applyBorder="1" applyAlignment="1">
      <alignment horizontal="center"/>
    </xf>
    <xf numFmtId="0" fontId="19" fillId="0" borderId="10" xfId="0" applyFont="1" applyBorder="1" applyAlignment="1">
      <alignment horizontal="left" vertical="center" wrapText="1"/>
    </xf>
    <xf numFmtId="0" fontId="19" fillId="2" borderId="85" xfId="0" applyFont="1" applyFill="1" applyBorder="1" applyAlignment="1">
      <alignment horizontal="left"/>
    </xf>
    <xf numFmtId="0" fontId="19" fillId="2" borderId="1" xfId="0" applyFont="1" applyFill="1" applyBorder="1" applyAlignment="1">
      <alignment horizontal="center" vertical="center" wrapText="1"/>
    </xf>
    <xf numFmtId="3" fontId="19" fillId="0" borderId="1" xfId="0" applyNumberFormat="1" applyFont="1" applyBorder="1" applyAlignment="1">
      <alignment horizontal="center" vertical="center" wrapText="1"/>
    </xf>
    <xf numFmtId="0" fontId="19" fillId="0" borderId="53" xfId="0" applyFont="1" applyBorder="1" applyAlignment="1">
      <alignment horizontal="center" vertical="center" wrapText="1"/>
    </xf>
    <xf numFmtId="0" fontId="19" fillId="0" borderId="97" xfId="0" applyFont="1" applyBorder="1" applyAlignment="1">
      <alignment horizontal="center" vertical="center" wrapText="1"/>
    </xf>
    <xf numFmtId="0" fontId="4" fillId="0" borderId="98" xfId="0" applyFont="1" applyBorder="1"/>
    <xf numFmtId="0" fontId="4" fillId="0" borderId="99" xfId="0" applyFont="1" applyBorder="1"/>
    <xf numFmtId="0" fontId="19" fillId="0" borderId="101" xfId="0" applyFont="1" applyBorder="1" applyAlignment="1">
      <alignment horizontal="center" vertical="center" wrapText="1"/>
    </xf>
    <xf numFmtId="0" fontId="4" fillId="0" borderId="102" xfId="0" applyFont="1" applyBorder="1"/>
    <xf numFmtId="0" fontId="4" fillId="0" borderId="103" xfId="0" applyFont="1" applyBorder="1"/>
    <xf numFmtId="0" fontId="19" fillId="2" borderId="22" xfId="0" applyFont="1" applyFill="1" applyBorder="1" applyAlignment="1">
      <alignment horizontal="left" vertical="top"/>
    </xf>
    <xf numFmtId="0" fontId="4" fillId="0" borderId="106" xfId="0" applyFont="1" applyBorder="1"/>
    <xf numFmtId="0" fontId="4" fillId="0" borderId="21" xfId="0" applyFont="1" applyBorder="1"/>
    <xf numFmtId="0" fontId="4" fillId="0" borderId="108" xfId="0" applyFont="1" applyBorder="1"/>
    <xf numFmtId="0" fontId="18" fillId="3" borderId="70" xfId="0" applyFont="1" applyFill="1" applyBorder="1" applyAlignment="1">
      <alignment horizontal="center" vertical="center"/>
    </xf>
    <xf numFmtId="0" fontId="4" fillId="0" borderId="74" xfId="0" applyFont="1" applyBorder="1"/>
    <xf numFmtId="0" fontId="4" fillId="0" borderId="91" xfId="0" applyFont="1" applyBorder="1"/>
    <xf numFmtId="0" fontId="18" fillId="3" borderId="70" xfId="0" applyFont="1" applyFill="1" applyBorder="1" applyAlignment="1">
      <alignment horizontal="center" vertical="center" wrapText="1"/>
    </xf>
    <xf numFmtId="0" fontId="4" fillId="0" borderId="110" xfId="0" applyFont="1" applyBorder="1"/>
    <xf numFmtId="0" fontId="25" fillId="0" borderId="80" xfId="0" applyFont="1" applyBorder="1" applyAlignment="1">
      <alignment horizontal="left" vertical="top" wrapText="1"/>
    </xf>
    <xf numFmtId="0" fontId="4" fillId="0" borderId="83" xfId="0" applyFont="1" applyBorder="1"/>
    <xf numFmtId="0" fontId="4" fillId="0" borderId="75" xfId="0" applyFont="1" applyBorder="1"/>
    <xf numFmtId="0" fontId="19" fillId="2" borderId="113" xfId="0" applyFont="1" applyFill="1" applyBorder="1" applyAlignment="1">
      <alignment horizontal="left" vertical="center" wrapText="1"/>
    </xf>
    <xf numFmtId="0" fontId="4" fillId="0" borderId="114" xfId="0" applyFont="1" applyBorder="1"/>
    <xf numFmtId="0" fontId="4" fillId="0" borderId="115" xfId="0" applyFont="1" applyBorder="1"/>
    <xf numFmtId="0" fontId="19" fillId="0" borderId="76" xfId="0" applyFont="1" applyBorder="1" applyAlignment="1">
      <alignment horizontal="center" vertical="center" wrapText="1"/>
    </xf>
    <xf numFmtId="0" fontId="19" fillId="2" borderId="105" xfId="0" applyFont="1" applyFill="1" applyBorder="1" applyAlignment="1">
      <alignment horizontal="center" vertical="top" wrapText="1"/>
    </xf>
    <xf numFmtId="0" fontId="4" fillId="0" borderId="107" xfId="0" applyFont="1" applyBorder="1"/>
    <xf numFmtId="0" fontId="19" fillId="2" borderId="22" xfId="0" applyFont="1" applyFill="1" applyBorder="1" applyAlignment="1">
      <alignment horizontal="center" vertical="center" wrapText="1"/>
    </xf>
    <xf numFmtId="0" fontId="4" fillId="0" borderId="116" xfId="0" applyFont="1" applyBorder="1"/>
    <xf numFmtId="0" fontId="19" fillId="0" borderId="1" xfId="0" applyFont="1" applyBorder="1" applyAlignment="1">
      <alignment horizontal="center" vertical="center" wrapText="1"/>
    </xf>
    <xf numFmtId="0" fontId="19" fillId="2" borderId="88" xfId="0" applyFont="1" applyFill="1" applyBorder="1" applyAlignment="1">
      <alignment horizontal="left" vertical="center" wrapText="1"/>
    </xf>
    <xf numFmtId="0" fontId="4" fillId="0" borderId="118" xfId="0" applyFont="1" applyBorder="1"/>
    <xf numFmtId="0" fontId="19" fillId="0" borderId="119" xfId="0" applyFont="1" applyBorder="1" applyAlignment="1">
      <alignment horizontal="center" vertical="center" wrapText="1"/>
    </xf>
    <xf numFmtId="0" fontId="4" fillId="0" borderId="120" xfId="0" applyFont="1" applyBorder="1"/>
    <xf numFmtId="0" fontId="4" fillId="0" borderId="121" xfId="0" applyFont="1" applyBorder="1"/>
    <xf numFmtId="0" fontId="26" fillId="0" borderId="1" xfId="0" applyFont="1" applyBorder="1" applyAlignment="1">
      <alignment horizontal="left" vertical="center"/>
    </xf>
    <xf numFmtId="0" fontId="30" fillId="0" borderId="4" xfId="0" applyFont="1" applyBorder="1" applyAlignment="1">
      <alignment horizontal="left" vertical="center" wrapText="1"/>
    </xf>
    <xf numFmtId="9" fontId="19" fillId="0" borderId="1" xfId="0" applyNumberFormat="1" applyFont="1" applyBorder="1" applyAlignment="1">
      <alignment horizontal="center" vertical="center" wrapText="1"/>
    </xf>
    <xf numFmtId="0" fontId="19" fillId="2" borderId="22" xfId="0" applyFont="1" applyFill="1" applyBorder="1" applyAlignment="1">
      <alignment horizontal="center" vertical="top"/>
    </xf>
    <xf numFmtId="0" fontId="25" fillId="0" borderId="83" xfId="0" applyFont="1" applyBorder="1" applyAlignment="1">
      <alignment horizontal="left" vertical="center" wrapText="1"/>
    </xf>
    <xf numFmtId="0" fontId="4" fillId="0" borderId="128" xfId="0" applyFont="1" applyBorder="1"/>
    <xf numFmtId="0" fontId="19" fillId="2" borderId="3" xfId="0" applyFont="1" applyFill="1" applyBorder="1" applyAlignment="1">
      <alignment horizontal="center"/>
    </xf>
    <xf numFmtId="0" fontId="4" fillId="0" borderId="126" xfId="0" applyFont="1" applyBorder="1"/>
    <xf numFmtId="0" fontId="19" fillId="2" borderId="127" xfId="0" applyFont="1" applyFill="1" applyBorder="1" applyAlignment="1">
      <alignment horizontal="center"/>
    </xf>
    <xf numFmtId="0" fontId="19" fillId="2" borderId="76" xfId="0" applyFont="1" applyFill="1" applyBorder="1" applyAlignment="1">
      <alignment horizontal="center"/>
    </xf>
    <xf numFmtId="0" fontId="47" fillId="0" borderId="154" xfId="6" applyFont="1" applyFill="1" applyBorder="1" applyAlignment="1" applyProtection="1">
      <alignment horizontal="center" vertical="center" wrapText="1"/>
    </xf>
    <xf numFmtId="0" fontId="47" fillId="0" borderId="155" xfId="6" applyFont="1" applyFill="1" applyBorder="1" applyAlignment="1" applyProtection="1">
      <alignment horizontal="center" vertical="center" wrapText="1"/>
    </xf>
    <xf numFmtId="0" fontId="47" fillId="0" borderId="156" xfId="6" applyFont="1" applyFill="1" applyBorder="1" applyAlignment="1" applyProtection="1">
      <alignment horizontal="center" vertical="center" wrapText="1"/>
    </xf>
    <xf numFmtId="0" fontId="44" fillId="13" borderId="148" xfId="4" applyFont="1" applyFill="1" applyBorder="1" applyAlignment="1">
      <alignment horizontal="center" vertical="center" wrapText="1"/>
    </xf>
    <xf numFmtId="0" fontId="44" fillId="13" borderId="152" xfId="4" applyFont="1" applyFill="1" applyBorder="1" applyAlignment="1">
      <alignment horizontal="center" vertical="center" wrapText="1"/>
    </xf>
    <xf numFmtId="0" fontId="47" fillId="14" borderId="149" xfId="6" applyFont="1" applyFill="1" applyBorder="1" applyAlignment="1" applyProtection="1">
      <alignment horizontal="center" vertical="center" wrapText="1"/>
    </xf>
    <xf numFmtId="0" fontId="47" fillId="14" borderId="150" xfId="6" applyFont="1" applyFill="1" applyBorder="1" applyAlignment="1" applyProtection="1">
      <alignment horizontal="center" vertical="center" wrapText="1"/>
    </xf>
    <xf numFmtId="0" fontId="47" fillId="14" borderId="151" xfId="6" applyFont="1" applyFill="1" applyBorder="1" applyAlignment="1" applyProtection="1">
      <alignment horizontal="center" vertical="center" wrapText="1"/>
    </xf>
    <xf numFmtId="0" fontId="47" fillId="14" borderId="154" xfId="5" applyFont="1" applyFill="1" applyBorder="1" applyAlignment="1">
      <alignment horizontal="center" vertical="top" wrapText="1"/>
    </xf>
    <xf numFmtId="0" fontId="47" fillId="14" borderId="155" xfId="5" applyFont="1" applyFill="1" applyBorder="1" applyAlignment="1">
      <alignment horizontal="center" vertical="top" wrapText="1"/>
    </xf>
    <xf numFmtId="0" fontId="47" fillId="14" borderId="156" xfId="5" applyFont="1" applyFill="1" applyBorder="1" applyAlignment="1">
      <alignment horizontal="center" vertical="top" wrapText="1"/>
    </xf>
    <xf numFmtId="0" fontId="45" fillId="14" borderId="158" xfId="7" applyFont="1" applyFill="1" applyBorder="1" applyAlignment="1">
      <alignment horizontal="left" vertical="center" wrapText="1"/>
    </xf>
    <xf numFmtId="0" fontId="45" fillId="14" borderId="159" xfId="7" applyFont="1" applyFill="1" applyBorder="1" applyAlignment="1">
      <alignment horizontal="left" vertical="center" wrapText="1"/>
    </xf>
    <xf numFmtId="0" fontId="47" fillId="14" borderId="154" xfId="5" applyFont="1" applyFill="1" applyBorder="1" applyAlignment="1">
      <alignment horizontal="left" vertical="center"/>
    </xf>
    <xf numFmtId="0" fontId="47" fillId="14" borderId="155" xfId="5" applyFont="1" applyFill="1" applyBorder="1" applyAlignment="1">
      <alignment horizontal="left" vertical="center"/>
    </xf>
    <xf numFmtId="0" fontId="47" fillId="14" borderId="158" xfId="5" applyFont="1" applyFill="1" applyBorder="1" applyAlignment="1">
      <alignment horizontal="left" vertical="center"/>
    </xf>
    <xf numFmtId="0" fontId="47" fillId="14" borderId="156" xfId="5" applyFont="1" applyFill="1" applyBorder="1" applyAlignment="1">
      <alignment horizontal="left" vertical="center"/>
    </xf>
    <xf numFmtId="0" fontId="45" fillId="14" borderId="164" xfId="5" applyFont="1" applyFill="1" applyBorder="1" applyAlignment="1">
      <alignment horizontal="left" vertical="top" wrapText="1"/>
    </xf>
    <xf numFmtId="0" fontId="45" fillId="14" borderId="166" xfId="5" applyFont="1" applyFill="1" applyBorder="1" applyAlignment="1">
      <alignment horizontal="left" vertical="top" wrapText="1"/>
    </xf>
    <xf numFmtId="0" fontId="45" fillId="14" borderId="157" xfId="5" applyFont="1" applyFill="1" applyBorder="1" applyAlignment="1">
      <alignment horizontal="left" vertical="top" wrapText="1"/>
    </xf>
    <xf numFmtId="0" fontId="47" fillId="14" borderId="167" xfId="4" applyFont="1" applyFill="1" applyBorder="1" applyAlignment="1">
      <alignment horizontal="center"/>
    </xf>
    <xf numFmtId="0" fontId="47" fillId="14" borderId="168" xfId="4" applyFont="1" applyFill="1" applyBorder="1" applyAlignment="1">
      <alignment horizontal="center"/>
    </xf>
    <xf numFmtId="0" fontId="47" fillId="14" borderId="154" xfId="6" applyFont="1" applyFill="1" applyBorder="1" applyAlignment="1" applyProtection="1">
      <alignment horizontal="center" vertical="center" wrapText="1"/>
    </xf>
    <xf numFmtId="0" fontId="47" fillId="14" borderId="155" xfId="6" applyFont="1" applyFill="1" applyBorder="1" applyAlignment="1" applyProtection="1">
      <alignment horizontal="center" vertical="center" wrapText="1"/>
    </xf>
    <xf numFmtId="0" fontId="47" fillId="14" borderId="156" xfId="6" applyFont="1" applyFill="1" applyBorder="1" applyAlignment="1" applyProtection="1">
      <alignment horizontal="center" vertical="center" wrapText="1"/>
    </xf>
    <xf numFmtId="0" fontId="47" fillId="14" borderId="154" xfId="6" applyFont="1" applyFill="1" applyBorder="1" applyAlignment="1" applyProtection="1">
      <alignment horizontal="left" vertical="center" wrapText="1"/>
    </xf>
    <xf numFmtId="0" fontId="47" fillId="14" borderId="155" xfId="6" applyFont="1" applyFill="1" applyBorder="1" applyAlignment="1" applyProtection="1">
      <alignment horizontal="left" vertical="center" wrapText="1"/>
    </xf>
    <xf numFmtId="0" fontId="47" fillId="14" borderId="156" xfId="6" applyFont="1" applyFill="1" applyBorder="1" applyAlignment="1" applyProtection="1">
      <alignment horizontal="left" vertical="center" wrapText="1"/>
    </xf>
    <xf numFmtId="0" fontId="47" fillId="14" borderId="158" xfId="6" applyFont="1" applyFill="1" applyBorder="1" applyAlignment="1" applyProtection="1">
      <alignment horizontal="center" vertical="center" wrapText="1"/>
    </xf>
    <xf numFmtId="0" fontId="44" fillId="13" borderId="148" xfId="4" applyFont="1" applyFill="1" applyBorder="1" applyAlignment="1">
      <alignment horizontal="center" vertical="center"/>
    </xf>
    <xf numFmtId="0" fontId="44" fillId="13" borderId="152" xfId="4" applyFont="1" applyFill="1" applyBorder="1" applyAlignment="1">
      <alignment horizontal="center" vertical="center"/>
    </xf>
    <xf numFmtId="0" fontId="40" fillId="0" borderId="154" xfId="4" applyFont="1" applyBorder="1" applyAlignment="1">
      <alignment horizontal="center"/>
    </xf>
    <xf numFmtId="0" fontId="40" fillId="0" borderId="155" xfId="4" applyFont="1" applyBorder="1" applyAlignment="1">
      <alignment horizontal="center"/>
    </xf>
    <xf numFmtId="0" fontId="45" fillId="0" borderId="164" xfId="5" applyFont="1" applyBorder="1" applyAlignment="1">
      <alignment horizontal="left" vertical="top" wrapText="1"/>
    </xf>
    <xf numFmtId="0" fontId="45" fillId="0" borderId="166" xfId="5" applyFont="1" applyBorder="1" applyAlignment="1">
      <alignment horizontal="left" vertical="top" wrapText="1"/>
    </xf>
    <xf numFmtId="0" fontId="45" fillId="0" borderId="157" xfId="5" applyFont="1" applyBorder="1" applyAlignment="1">
      <alignment horizontal="left" vertical="top" wrapText="1"/>
    </xf>
    <xf numFmtId="1" fontId="50" fillId="14" borderId="158" xfId="7" applyNumberFormat="1" applyFont="1" applyFill="1" applyBorder="1" applyAlignment="1">
      <alignment horizontal="center" vertical="center" wrapText="1"/>
    </xf>
    <xf numFmtId="1" fontId="50" fillId="14" borderId="159" xfId="7" applyNumberFormat="1" applyFont="1" applyFill="1" applyBorder="1" applyAlignment="1">
      <alignment horizontal="center" vertical="center" wrapText="1"/>
    </xf>
    <xf numFmtId="0" fontId="47" fillId="14" borderId="158" xfId="5" applyFont="1" applyFill="1" applyBorder="1" applyAlignment="1">
      <alignment horizontal="center" vertical="center" wrapText="1"/>
    </xf>
    <xf numFmtId="0" fontId="47" fillId="14" borderId="159" xfId="5" applyFont="1" applyFill="1" applyBorder="1" applyAlignment="1">
      <alignment horizontal="center" vertical="center" wrapText="1"/>
    </xf>
    <xf numFmtId="9" fontId="47" fillId="14" borderId="139" xfId="5" applyNumberFormat="1" applyFont="1" applyFill="1" applyAlignment="1">
      <alignment horizontal="center" vertical="center" wrapText="1"/>
    </xf>
    <xf numFmtId="0" fontId="45" fillId="14" borderId="164" xfId="5" applyFont="1" applyFill="1" applyBorder="1" applyAlignment="1">
      <alignment horizontal="center" vertical="top" wrapText="1"/>
    </xf>
    <xf numFmtId="0" fontId="45" fillId="14" borderId="157" xfId="5" applyFont="1" applyFill="1" applyBorder="1" applyAlignment="1">
      <alignment horizontal="center" vertical="top" wrapText="1"/>
    </xf>
    <xf numFmtId="0" fontId="48" fillId="13" borderId="148" xfId="5" applyFont="1" applyFill="1" applyBorder="1" applyAlignment="1">
      <alignment horizontal="center" vertical="center" wrapText="1"/>
    </xf>
    <xf numFmtId="0" fontId="48" fillId="13" borderId="152" xfId="5" applyFont="1" applyFill="1" applyBorder="1" applyAlignment="1">
      <alignment horizontal="center" vertical="center" wrapText="1"/>
    </xf>
    <xf numFmtId="0" fontId="48" fillId="13" borderId="176" xfId="5" applyFont="1" applyFill="1" applyBorder="1" applyAlignment="1">
      <alignment horizontal="center" vertical="center" wrapText="1"/>
    </xf>
    <xf numFmtId="0" fontId="47" fillId="14" borderId="154" xfId="5" applyFont="1" applyFill="1" applyBorder="1" applyAlignment="1">
      <alignment horizontal="center" vertical="center" wrapText="1"/>
    </xf>
    <xf numFmtId="0" fontId="47" fillId="14" borderId="155" xfId="5" applyFont="1" applyFill="1" applyBorder="1" applyAlignment="1">
      <alignment horizontal="center" vertical="center" wrapText="1"/>
    </xf>
    <xf numFmtId="0" fontId="47" fillId="14" borderId="156" xfId="5" applyFont="1" applyFill="1" applyBorder="1" applyAlignment="1">
      <alignment horizontal="center" vertical="center" wrapText="1"/>
    </xf>
    <xf numFmtId="0" fontId="46" fillId="14" borderId="154" xfId="6" applyFill="1" applyBorder="1" applyAlignment="1" applyProtection="1">
      <alignment horizontal="center" vertical="center" wrapText="1"/>
    </xf>
    <xf numFmtId="0" fontId="47" fillId="14" borderId="173" xfId="6" applyFont="1" applyFill="1" applyBorder="1" applyAlignment="1" applyProtection="1">
      <alignment horizontal="center" vertical="top" wrapText="1"/>
    </xf>
    <xf numFmtId="0" fontId="47" fillId="14" borderId="160" xfId="5" applyFont="1" applyFill="1" applyBorder="1" applyAlignment="1">
      <alignment horizontal="center" vertical="center" wrapText="1"/>
    </xf>
    <xf numFmtId="0" fontId="47" fillId="14" borderId="174" xfId="4" applyFont="1" applyFill="1" applyBorder="1" applyAlignment="1">
      <alignment horizontal="left" vertical="top"/>
    </xf>
    <xf numFmtId="0" fontId="47" fillId="14" borderId="165" xfId="4" applyFont="1" applyFill="1" applyBorder="1" applyAlignment="1">
      <alignment horizontal="left" vertical="top"/>
    </xf>
    <xf numFmtId="0" fontId="47" fillId="14" borderId="175" xfId="4" applyFont="1" applyFill="1" applyBorder="1" applyAlignment="1">
      <alignment horizontal="left" vertical="top"/>
    </xf>
    <xf numFmtId="0" fontId="47" fillId="14" borderId="170" xfId="4" applyFont="1" applyFill="1" applyBorder="1" applyAlignment="1">
      <alignment horizontal="left" vertical="top"/>
    </xf>
    <xf numFmtId="0" fontId="47" fillId="14" borderId="179" xfId="6" applyFont="1" applyFill="1" applyBorder="1" applyAlignment="1" applyProtection="1">
      <alignment horizontal="left" vertical="center" wrapText="1"/>
    </xf>
    <xf numFmtId="0" fontId="47" fillId="0" borderId="180" xfId="9" applyFont="1" applyBorder="1"/>
    <xf numFmtId="0" fontId="47" fillId="0" borderId="181" xfId="9" applyFont="1" applyBorder="1"/>
    <xf numFmtId="0" fontId="32" fillId="0" borderId="4" xfId="0" applyFont="1" applyBorder="1" applyAlignment="1">
      <alignment horizontal="center" wrapText="1"/>
    </xf>
    <xf numFmtId="0" fontId="19" fillId="0" borderId="10" xfId="0" applyFont="1" applyBorder="1" applyAlignment="1">
      <alignment horizontal="center" vertical="center" wrapText="1"/>
    </xf>
    <xf numFmtId="0" fontId="19" fillId="2" borderId="2" xfId="0" applyFont="1" applyFill="1" applyBorder="1" applyAlignment="1">
      <alignment horizontal="left" vertical="center" wrapText="1"/>
    </xf>
    <xf numFmtId="0" fontId="18" fillId="3" borderId="136" xfId="2" applyFont="1" applyFill="1" applyBorder="1" applyAlignment="1">
      <alignment horizontal="center" vertical="center" wrapText="1"/>
    </xf>
    <xf numFmtId="0" fontId="4" fillId="0" borderId="130" xfId="2" applyFont="1" applyBorder="1"/>
    <xf numFmtId="0" fontId="19" fillId="2" borderId="72" xfId="2" applyFont="1" applyFill="1" applyBorder="1" applyAlignment="1">
      <alignment horizontal="left" vertical="center" wrapText="1"/>
    </xf>
    <xf numFmtId="0" fontId="4" fillId="0" borderId="124" xfId="2" applyFont="1" applyBorder="1"/>
    <xf numFmtId="0" fontId="4" fillId="0" borderId="125" xfId="2" applyFont="1" applyBorder="1"/>
    <xf numFmtId="0" fontId="19" fillId="0" borderId="32" xfId="2" applyFont="1" applyBorder="1" applyAlignment="1">
      <alignment horizontal="left" vertical="center" wrapText="1"/>
    </xf>
    <xf numFmtId="0" fontId="4" fillId="0" borderId="78" xfId="2" applyFont="1" applyBorder="1"/>
    <xf numFmtId="0" fontId="4" fillId="0" borderId="117" xfId="2" applyFont="1" applyBorder="1"/>
    <xf numFmtId="0" fontId="25" fillId="2" borderId="11" xfId="2" applyFont="1" applyFill="1" applyBorder="1" applyAlignment="1">
      <alignment horizontal="left" vertical="center" wrapText="1"/>
    </xf>
    <xf numFmtId="0" fontId="4" fillId="0" borderId="13" xfId="2" applyFont="1" applyBorder="1"/>
    <xf numFmtId="0" fontId="19" fillId="2" borderId="32" xfId="2" applyFont="1" applyFill="1" applyBorder="1" applyAlignment="1">
      <alignment horizontal="left" vertical="center"/>
    </xf>
    <xf numFmtId="0" fontId="19" fillId="2" borderId="11" xfId="2" applyFont="1" applyFill="1" applyBorder="1" applyAlignment="1">
      <alignment horizontal="left" vertical="center"/>
    </xf>
    <xf numFmtId="0" fontId="25" fillId="0" borderId="137" xfId="2" applyFont="1" applyBorder="1" applyAlignment="1">
      <alignment horizontal="left" vertical="top" wrapText="1"/>
    </xf>
    <xf numFmtId="0" fontId="4" fillId="0" borderId="138" xfId="2" applyFont="1" applyBorder="1"/>
    <xf numFmtId="0" fontId="4" fillId="0" borderId="131" xfId="2" applyFont="1" applyBorder="1"/>
    <xf numFmtId="0" fontId="19" fillId="2" borderId="135" xfId="2" applyFont="1" applyFill="1" applyBorder="1" applyAlignment="1">
      <alignment horizontal="center"/>
    </xf>
    <xf numFmtId="0" fontId="4" fillId="0" borderId="127" xfId="2" applyFont="1" applyBorder="1"/>
    <xf numFmtId="0" fontId="19" fillId="2" borderId="127" xfId="2" applyFont="1" applyFill="1" applyBorder="1" applyAlignment="1">
      <alignment horizontal="center"/>
    </xf>
    <xf numFmtId="0" fontId="19" fillId="2" borderId="32" xfId="2" applyFont="1" applyFill="1" applyBorder="1" applyAlignment="1">
      <alignment horizontal="left" vertical="center" wrapText="1"/>
    </xf>
    <xf numFmtId="0" fontId="30" fillId="0" borderId="127" xfId="2" applyFont="1" applyBorder="1" applyAlignment="1">
      <alignment wrapText="1"/>
    </xf>
    <xf numFmtId="0" fontId="4" fillId="0" borderId="129" xfId="2" applyFont="1" applyBorder="1"/>
    <xf numFmtId="0" fontId="19" fillId="2" borderId="32" xfId="3" applyFont="1" applyFill="1" applyBorder="1" applyAlignment="1">
      <alignment horizontal="center" vertical="center" wrapText="1"/>
    </xf>
    <xf numFmtId="0" fontId="4" fillId="0" borderId="78" xfId="3" applyFont="1" applyBorder="1"/>
    <xf numFmtId="0" fontId="19" fillId="2" borderId="95" xfId="2" applyFont="1" applyFill="1" applyBorder="1" applyAlignment="1">
      <alignment horizontal="center" vertical="center" wrapText="1"/>
    </xf>
    <xf numFmtId="0" fontId="4" fillId="0" borderId="95" xfId="2" applyFont="1" applyBorder="1"/>
    <xf numFmtId="0" fontId="4" fillId="0" borderId="106" xfId="2" applyFont="1" applyBorder="1"/>
    <xf numFmtId="0" fontId="19" fillId="2" borderId="32" xfId="2" applyFont="1" applyFill="1" applyBorder="1" applyAlignment="1">
      <alignment horizontal="center" vertical="center" wrapText="1"/>
    </xf>
    <xf numFmtId="0" fontId="19" fillId="0" borderId="139" xfId="2" applyFont="1" applyAlignment="1">
      <alignment horizontal="center" vertical="center" wrapText="1"/>
    </xf>
    <xf numFmtId="0" fontId="4" fillId="0" borderId="139" xfId="2" applyFont="1"/>
    <xf numFmtId="0" fontId="4" fillId="0" borderId="140" xfId="2" applyFont="1" applyBorder="1"/>
    <xf numFmtId="9" fontId="19" fillId="0" borderId="11" xfId="2" applyNumberFormat="1" applyFont="1" applyBorder="1" applyAlignment="1">
      <alignment horizontal="center" vertical="center" wrapText="1"/>
    </xf>
    <xf numFmtId="0" fontId="19" fillId="0" borderId="11" xfId="2" applyFont="1" applyBorder="1" applyAlignment="1">
      <alignment horizontal="center" vertical="center" wrapText="1"/>
    </xf>
    <xf numFmtId="0" fontId="19" fillId="2" borderId="107" xfId="2" applyFont="1" applyFill="1" applyBorder="1" applyAlignment="1">
      <alignment horizontal="center" vertical="top" wrapText="1"/>
    </xf>
    <xf numFmtId="0" fontId="4" fillId="0" borderId="107" xfId="2" applyFont="1" applyBorder="1"/>
    <xf numFmtId="0" fontId="19" fillId="2" borderId="133" xfId="2" applyFont="1" applyFill="1" applyBorder="1" applyAlignment="1">
      <alignment horizontal="center" vertical="center" wrapText="1"/>
    </xf>
    <xf numFmtId="0" fontId="4" fillId="0" borderId="134" xfId="2" applyFont="1" applyBorder="1"/>
    <xf numFmtId="0" fontId="4" fillId="0" borderId="36" xfId="2" applyFont="1" applyBorder="1"/>
    <xf numFmtId="0" fontId="4" fillId="0" borderId="38" xfId="2" applyFont="1" applyBorder="1"/>
    <xf numFmtId="0" fontId="19" fillId="2" borderId="133" xfId="2" applyFont="1" applyFill="1" applyBorder="1" applyAlignment="1">
      <alignment horizontal="left" vertical="top"/>
    </xf>
    <xf numFmtId="0" fontId="19" fillId="0" borderId="78" xfId="2" applyFont="1" applyBorder="1" applyAlignment="1">
      <alignment horizontal="center" vertical="center" wrapText="1"/>
    </xf>
    <xf numFmtId="0" fontId="4" fillId="0" borderId="110" xfId="2" applyFont="1" applyBorder="1"/>
    <xf numFmtId="0" fontId="19" fillId="2" borderId="32" xfId="3" applyFont="1" applyFill="1" applyBorder="1" applyAlignment="1">
      <alignment horizontal="left" vertical="center" wrapText="1"/>
    </xf>
    <xf numFmtId="0" fontId="4" fillId="0" borderId="117" xfId="3" applyFont="1" applyBorder="1"/>
    <xf numFmtId="0" fontId="18" fillId="3" borderId="136" xfId="2" applyFont="1" applyFill="1" applyBorder="1" applyAlignment="1">
      <alignment horizontal="center" vertical="center"/>
    </xf>
    <xf numFmtId="0" fontId="19" fillId="2" borderId="113" xfId="2" applyFont="1" applyFill="1" applyBorder="1" applyAlignment="1">
      <alignment horizontal="left" vertical="center" wrapText="1"/>
    </xf>
    <xf numFmtId="0" fontId="4" fillId="0" borderId="114" xfId="2" applyFont="1" applyBorder="1"/>
    <xf numFmtId="0" fontId="4" fillId="0" borderId="115" xfId="2" applyFont="1" applyBorder="1"/>
    <xf numFmtId="0" fontId="19" fillId="2" borderId="85" xfId="0" applyFont="1" applyFill="1" applyBorder="1" applyAlignment="1">
      <alignment horizontal="left" wrapText="1"/>
    </xf>
    <xf numFmtId="0" fontId="40" fillId="2" borderId="10"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113" xfId="0" applyFont="1" applyBorder="1" applyAlignment="1">
      <alignment horizontal="left" vertical="center" wrapText="1"/>
    </xf>
    <xf numFmtId="9" fontId="19" fillId="2" borderId="85" xfId="0" applyNumberFormat="1" applyFont="1" applyFill="1" applyBorder="1" applyAlignment="1">
      <alignment horizontal="center" vertical="center" wrapText="1"/>
    </xf>
    <xf numFmtId="0" fontId="30" fillId="0" borderId="4" xfId="0" applyFont="1" applyBorder="1" applyAlignment="1">
      <alignment wrapText="1"/>
    </xf>
    <xf numFmtId="0" fontId="26" fillId="2" borderId="1" xfId="0" applyFont="1" applyFill="1" applyBorder="1" applyAlignment="1">
      <alignment horizontal="center"/>
    </xf>
    <xf numFmtId="0" fontId="19" fillId="2" borderId="1" xfId="0" applyFont="1" applyFill="1" applyBorder="1" applyAlignment="1">
      <alignment horizontal="left" vertical="center" wrapText="1"/>
    </xf>
    <xf numFmtId="0" fontId="26" fillId="2" borderId="0" xfId="0" applyFont="1" applyFill="1" applyAlignment="1">
      <alignment horizontal="center"/>
    </xf>
    <xf numFmtId="0" fontId="4" fillId="0" borderId="48" xfId="0" applyFont="1" applyBorder="1"/>
    <xf numFmtId="0" fontId="0" fillId="0" borderId="0" xfId="0"/>
    <xf numFmtId="0" fontId="19" fillId="2" borderId="97" xfId="0" applyFont="1" applyFill="1" applyBorder="1" applyAlignment="1">
      <alignment horizontal="center" vertical="center" wrapText="1"/>
    </xf>
    <xf numFmtId="0" fontId="30" fillId="2" borderId="10" xfId="0" applyFont="1" applyFill="1" applyBorder="1" applyAlignment="1">
      <alignment horizontal="left" vertical="center" wrapText="1"/>
    </xf>
    <xf numFmtId="0" fontId="26" fillId="2" borderId="2" xfId="0" applyFont="1" applyFill="1" applyBorder="1" applyAlignment="1">
      <alignment horizontal="center"/>
    </xf>
    <xf numFmtId="3" fontId="19" fillId="0" borderId="53" xfId="0" applyNumberFormat="1" applyFont="1" applyBorder="1" applyAlignment="1">
      <alignment horizontal="center" vertical="center" wrapText="1"/>
    </xf>
    <xf numFmtId="3" fontId="19" fillId="0" borderId="119" xfId="0" applyNumberFormat="1" applyFont="1" applyBorder="1" applyAlignment="1">
      <alignment horizontal="center" vertical="center" wrapText="1"/>
    </xf>
    <xf numFmtId="3" fontId="19" fillId="0" borderId="76" xfId="0" applyNumberFormat="1" applyFont="1" applyBorder="1" applyAlignment="1">
      <alignment horizontal="center" vertical="center" wrapText="1"/>
    </xf>
    <xf numFmtId="3" fontId="19" fillId="0" borderId="97" xfId="0" applyNumberFormat="1" applyFont="1" applyBorder="1" applyAlignment="1">
      <alignment horizontal="center" vertical="center" wrapText="1"/>
    </xf>
    <xf numFmtId="0" fontId="25" fillId="0" borderId="83" xfId="0" applyFont="1" applyBorder="1" applyAlignment="1">
      <alignment horizontal="left" vertical="top" wrapText="1"/>
    </xf>
    <xf numFmtId="0" fontId="4" fillId="0" borderId="135" xfId="0" applyFont="1" applyBorder="1"/>
    <xf numFmtId="0" fontId="25" fillId="0" borderId="1" xfId="0" applyFont="1" applyBorder="1" applyAlignment="1">
      <alignment horizontal="left" vertical="center" wrapText="1"/>
    </xf>
    <xf numFmtId="0" fontId="19" fillId="0" borderId="76" xfId="0" applyFont="1" applyBorder="1" applyAlignment="1">
      <alignment horizontal="left" vertical="center" wrapText="1"/>
    </xf>
    <xf numFmtId="0" fontId="19" fillId="0" borderId="100" xfId="0" applyFont="1" applyBorder="1" applyAlignment="1">
      <alignment horizontal="center" vertical="center" wrapText="1"/>
    </xf>
    <xf numFmtId="0" fontId="4" fillId="0" borderId="132" xfId="0" applyFont="1" applyBorder="1"/>
    <xf numFmtId="0" fontId="19" fillId="2" borderId="136" xfId="0" applyFont="1" applyFill="1" applyBorder="1" applyAlignment="1">
      <alignment horizontal="left" vertical="center" wrapText="1"/>
    </xf>
    <xf numFmtId="0" fontId="26" fillId="0" borderId="133" xfId="0" applyFont="1" applyBorder="1" applyAlignment="1">
      <alignment horizontal="left"/>
    </xf>
    <xf numFmtId="0" fontId="4" fillId="0" borderId="134" xfId="0" applyFont="1" applyBorder="1"/>
    <xf numFmtId="0" fontId="35" fillId="2" borderId="10" xfId="0" applyFont="1" applyFill="1" applyBorder="1" applyAlignment="1">
      <alignment horizontal="left" vertical="center" wrapText="1"/>
    </xf>
    <xf numFmtId="1" fontId="19" fillId="0" borderId="1" xfId="1" applyNumberFormat="1" applyFont="1" applyBorder="1" applyAlignment="1">
      <alignment horizontal="center" vertical="center" wrapText="1"/>
    </xf>
    <xf numFmtId="1" fontId="4" fillId="0" borderId="8" xfId="1" applyNumberFormat="1" applyFont="1" applyBorder="1"/>
    <xf numFmtId="0" fontId="19" fillId="2" borderId="1" xfId="0" applyFont="1" applyFill="1" applyBorder="1" applyAlignment="1">
      <alignment horizontal="center" vertical="top" wrapText="1"/>
    </xf>
    <xf numFmtId="0" fontId="26" fillId="12" borderId="2" xfId="0" applyFont="1" applyFill="1" applyBorder="1" applyAlignment="1">
      <alignment horizontal="left"/>
    </xf>
    <xf numFmtId="9" fontId="19" fillId="2" borderId="1" xfId="0" applyNumberFormat="1" applyFont="1" applyFill="1" applyBorder="1" applyAlignment="1">
      <alignment horizontal="center" vertical="center" wrapText="1"/>
    </xf>
    <xf numFmtId="0" fontId="19" fillId="2" borderId="53" xfId="0" applyFont="1" applyFill="1" applyBorder="1" applyAlignment="1">
      <alignment horizontal="center" vertical="center" wrapText="1"/>
    </xf>
    <xf numFmtId="9" fontId="19" fillId="2" borderId="2" xfId="0" applyNumberFormat="1"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26" fillId="0" borderId="1" xfId="0" applyFont="1" applyBorder="1" applyAlignment="1">
      <alignment horizontal="left" vertical="center" wrapText="1"/>
    </xf>
    <xf numFmtId="0" fontId="19" fillId="2" borderId="76" xfId="0" applyFont="1" applyFill="1" applyBorder="1" applyAlignment="1">
      <alignment horizontal="center" vertical="center" wrapText="1"/>
    </xf>
    <xf numFmtId="0" fontId="37" fillId="0" borderId="1" xfId="0" applyFont="1" applyBorder="1" applyAlignment="1">
      <alignment horizontal="left" vertical="center"/>
    </xf>
    <xf numFmtId="0" fontId="37" fillId="0" borderId="1" xfId="0" applyFont="1" applyBorder="1" applyAlignment="1">
      <alignment horizontal="left"/>
    </xf>
    <xf numFmtId="0" fontId="19" fillId="2" borderId="100" xfId="0" applyFont="1" applyFill="1" applyBorder="1" applyAlignment="1">
      <alignment horizontal="center" vertical="center" wrapText="1"/>
    </xf>
    <xf numFmtId="0" fontId="19" fillId="0" borderId="100" xfId="0" applyFont="1" applyBorder="1" applyAlignment="1">
      <alignment horizontal="left" vertical="center" wrapText="1"/>
    </xf>
    <xf numFmtId="0" fontId="19" fillId="2" borderId="3" xfId="0" applyFont="1" applyFill="1" applyBorder="1" applyAlignment="1">
      <alignment horizontal="left" vertical="center"/>
    </xf>
    <xf numFmtId="0" fontId="19" fillId="2" borderId="21" xfId="0" applyFont="1" applyFill="1" applyBorder="1" applyAlignment="1">
      <alignment horizontal="left" vertical="center"/>
    </xf>
    <xf numFmtId="9" fontId="19" fillId="0" borderId="85" xfId="0" applyNumberFormat="1" applyFont="1" applyBorder="1" applyAlignment="1">
      <alignment horizontal="center" vertical="center" wrapText="1"/>
    </xf>
    <xf numFmtId="0" fontId="19" fillId="0" borderId="105" xfId="0" applyFont="1" applyBorder="1" applyAlignment="1">
      <alignment horizontal="center" vertical="top" wrapText="1"/>
    </xf>
    <xf numFmtId="0" fontId="19" fillId="0" borderId="22" xfId="0" applyFont="1" applyBorder="1" applyAlignment="1">
      <alignment horizontal="left" vertical="top"/>
    </xf>
    <xf numFmtId="0" fontId="19" fillId="0" borderId="22" xfId="0" applyFont="1" applyBorder="1" applyAlignment="1">
      <alignment horizontal="center" vertical="center" wrapText="1"/>
    </xf>
    <xf numFmtId="0" fontId="19" fillId="2" borderId="100" xfId="0" applyFont="1" applyFill="1" applyBorder="1" applyAlignment="1">
      <alignment horizontal="left" vertical="center" wrapText="1"/>
    </xf>
  </cellXfs>
  <cellStyles count="10">
    <cellStyle name="Hipervínculo 2" xfId="6"/>
    <cellStyle name="Millares 2" xfId="8"/>
    <cellStyle name="Normal" xfId="0" builtinId="0"/>
    <cellStyle name="Normal 2" xfId="2"/>
    <cellStyle name="Normal 2 2" xfId="4"/>
    <cellStyle name="Normal 2 3" xfId="7"/>
    <cellStyle name="Normal 3" xfId="3"/>
    <cellStyle name="Normal 3 2" xfId="9"/>
    <cellStyle name="Normal 7" xfId="5"/>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customschemas.google.com/relationships/workbookmetadata" Target="metadata"/><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20220916_Matriz%20de%20Plan%20de%20Accion%20IMG%20agosto%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externadoedu-my.sharepoint.com/2022/A_EquidadYPoliticasPoblacionales/2022/IMG/Matriz%20de%20Plan%20de%20Accion%20IMG%20Marce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IR#..."/>
      <sheetName val="Ficha técnica 2.2.1"/>
      <sheetName val="Ficha técnica 2.2.2"/>
      <sheetName val="Ficha técnica 2.2.3"/>
      <sheetName val="Ficha técnica 2.2.4"/>
      <sheetName val="Ficha técnica 2.2.5"/>
      <sheetName val="Ficha técnica 2.2.6"/>
      <sheetName val="Ficha técnica 2.2.7"/>
      <sheetName val="Ficha técnica 2.2.8"/>
      <sheetName val="Ficha técnica 2.3.4"/>
      <sheetName val=" Instructivo ficha técnica"/>
    </sheetNames>
    <sheetDataSet>
      <sheetData sheetId="0">
        <row r="21">
          <cell r="Z21" t="str">
            <v>1.1  Para 2030, erradicar la pobreza extrema para todas las personas en el mundo, actualmente medida por un ingreso por persona inferior a 1,25 dólares al día.</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Desplegables"/>
      <sheetName val="Instructivo Plan de Acción"/>
      <sheetName val="Ficha técnica 2.2.3"/>
      <sheetName val="Ficha técnica IR#..."/>
      <sheetName val="Ficha técnica 2.2.1"/>
      <sheetName val="Ficha técnica 2.2.2"/>
      <sheetName val="Ficha técnica 2.2.4"/>
      <sheetName val="Ficha técnica 2.2.5"/>
      <sheetName val="Ficha técnica 2.2.6"/>
      <sheetName val="Ficha técnica 2.2.7"/>
      <sheetName val="Ficha técnica 2.2.8"/>
      <sheetName val=" Instructivo ficha técnica"/>
    </sheetNames>
    <sheetDataSet>
      <sheetData sheetId="0">
        <row r="21">
          <cell r="Z21" t="str">
            <v>1.1  Para 2030, erradicar la pobreza extrema para todas las personas en el mundo, actualmente medida por un ingreso por persona inferior a 1,25 dólares al día.</v>
          </cell>
          <cell r="AG21">
            <v>44927</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mduran@alcaldiabogota.gov.co" TargetMode="External"/><Relationship Id="rId1" Type="http://schemas.openxmlformats.org/officeDocument/2006/relationships/hyperlink" Target="mailto:imduran@alcaldia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diaz@sdp.gov.co"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wgarcia@desarrolloeconomico.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mmunoz@desarrolloeconomico.gov.co"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K1007"/>
  <sheetViews>
    <sheetView tabSelected="1" zoomScale="70" zoomScaleNormal="70" zoomScaleSheetLayoutView="10" workbookViewId="0">
      <selection activeCell="A2" sqref="A2:XFD7"/>
    </sheetView>
  </sheetViews>
  <sheetFormatPr baseColWidth="10" defaultColWidth="14.42578125" defaultRowHeight="15" customHeight="1"/>
  <cols>
    <col min="1" max="1" width="23.5703125" customWidth="1"/>
    <col min="2" max="2" width="16.140625" customWidth="1"/>
    <col min="3" max="3" width="21.7109375" customWidth="1"/>
    <col min="4" max="4" width="15.5703125" customWidth="1"/>
    <col min="5" max="5" width="24.140625" customWidth="1"/>
    <col min="6" max="6" width="37.85546875" customWidth="1"/>
    <col min="7" max="7" width="16.5703125" customWidth="1"/>
    <col min="8" max="10" width="12.7109375" customWidth="1"/>
    <col min="11" max="11" width="14" customWidth="1"/>
    <col min="12" max="12" width="16.7109375" customWidth="1"/>
    <col min="13" max="16" width="11.7109375" customWidth="1"/>
    <col min="17" max="28" width="12" customWidth="1"/>
    <col min="29" max="29" width="15.28515625" customWidth="1"/>
    <col min="30" max="30" width="31.42578125" customWidth="1"/>
    <col min="31" max="31" width="15.85546875" customWidth="1"/>
    <col min="32" max="32" width="32.7109375" customWidth="1"/>
    <col min="33" max="33" width="33.7109375" customWidth="1"/>
    <col min="34" max="35" width="12.85546875" customWidth="1"/>
    <col min="36" max="36" width="40.5703125" customWidth="1"/>
    <col min="37" max="37" width="16.85546875" customWidth="1"/>
    <col min="38" max="39" width="12.7109375" customWidth="1"/>
    <col min="40" max="41" width="11.7109375" customWidth="1"/>
    <col min="42" max="42" width="12.7109375" customWidth="1"/>
    <col min="43" max="43" width="16" customWidth="1"/>
    <col min="44" max="60" width="12.7109375" customWidth="1"/>
    <col min="61" max="61" width="16.28515625" customWidth="1"/>
    <col min="62" max="62" width="13.7109375" customWidth="1"/>
    <col min="63" max="63" width="16.42578125" customWidth="1"/>
    <col min="64" max="64" width="14.85546875" customWidth="1"/>
    <col min="65" max="67" width="12.7109375" customWidth="1"/>
    <col min="68" max="68" width="14.85546875" customWidth="1"/>
    <col min="69" max="69" width="12.7109375" customWidth="1"/>
    <col min="70" max="70" width="13.7109375" customWidth="1"/>
    <col min="71" max="71" width="12.7109375" customWidth="1"/>
    <col min="72" max="72" width="14.85546875" customWidth="1"/>
    <col min="73" max="73" width="12.7109375" customWidth="1"/>
    <col min="74" max="74" width="14.140625" customWidth="1"/>
    <col min="75" max="75" width="12.7109375" customWidth="1"/>
    <col min="76" max="84" width="14.85546875" customWidth="1"/>
    <col min="85" max="123" width="12.7109375" customWidth="1"/>
    <col min="124" max="124" width="10.140625" customWidth="1"/>
    <col min="125" max="125" width="13.5703125" customWidth="1"/>
    <col min="126" max="126" width="20.7109375" customWidth="1"/>
    <col min="127" max="127" width="21.140625" customWidth="1"/>
    <col min="128" max="128" width="17" customWidth="1"/>
    <col min="129" max="130" width="15.5703125" customWidth="1"/>
    <col min="131" max="131" width="20.5703125" customWidth="1"/>
    <col min="132" max="132" width="20.7109375" customWidth="1"/>
    <col min="133" max="133" width="23.7109375" customWidth="1"/>
    <col min="134" max="134" width="17.5703125" customWidth="1"/>
    <col min="136" max="136" width="10.7109375" customWidth="1"/>
    <col min="137" max="137" width="36.140625" customWidth="1"/>
    <col min="138" max="141" width="21.5703125" customWidth="1"/>
  </cols>
  <sheetData>
    <row r="1" spans="1:141" ht="30" customHeight="1">
      <c r="A1" s="665" t="s">
        <v>0</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c r="DI1" s="666"/>
      <c r="DJ1" s="666"/>
      <c r="DK1" s="666"/>
      <c r="DL1" s="666"/>
      <c r="DM1" s="666"/>
      <c r="DN1" s="666"/>
      <c r="DO1" s="666"/>
      <c r="DP1" s="666"/>
      <c r="DQ1" s="666"/>
      <c r="DR1" s="666"/>
      <c r="DS1" s="666"/>
      <c r="DT1" s="666"/>
      <c r="DU1" s="666"/>
      <c r="DV1" s="666"/>
      <c r="DW1" s="666"/>
      <c r="DX1" s="666"/>
      <c r="DY1" s="666"/>
      <c r="DZ1" s="666"/>
      <c r="EA1" s="666"/>
      <c r="EB1" s="666"/>
      <c r="EC1" s="666"/>
      <c r="ED1" s="666"/>
      <c r="EE1" s="666"/>
      <c r="EF1" s="666"/>
      <c r="EG1" s="666"/>
      <c r="EH1" s="1"/>
      <c r="EI1" s="1"/>
      <c r="EJ1" s="1"/>
      <c r="EK1" s="1"/>
    </row>
    <row r="2" spans="1:141" ht="20.100000000000001" customHeight="1">
      <c r="A2" s="667" t="s">
        <v>1</v>
      </c>
      <c r="B2" s="666"/>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c r="DI2" s="666"/>
      <c r="DJ2" s="666"/>
      <c r="DK2" s="666"/>
      <c r="DL2" s="666"/>
      <c r="DM2" s="666"/>
      <c r="DN2" s="666"/>
      <c r="DO2" s="666"/>
      <c r="DP2" s="666"/>
      <c r="DQ2" s="666"/>
      <c r="DR2" s="666"/>
      <c r="DS2" s="666"/>
      <c r="DT2" s="666"/>
      <c r="DU2" s="666"/>
      <c r="DV2" s="666"/>
      <c r="DW2" s="666"/>
      <c r="DX2" s="666"/>
      <c r="DY2" s="666"/>
      <c r="DZ2" s="666"/>
      <c r="EA2" s="666"/>
      <c r="EB2" s="666"/>
      <c r="EC2" s="666"/>
      <c r="ED2" s="666"/>
      <c r="EE2" s="666"/>
      <c r="EF2" s="666"/>
      <c r="EG2" s="666"/>
      <c r="EH2" s="2"/>
      <c r="EI2" s="2"/>
      <c r="EJ2" s="2"/>
      <c r="EK2" s="2"/>
    </row>
    <row r="3" spans="1:141" ht="20.100000000000001" customHeight="1">
      <c r="A3" s="668" t="s">
        <v>1058</v>
      </c>
      <c r="B3" s="669"/>
      <c r="C3" s="670"/>
      <c r="D3" s="671"/>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c r="DI3" s="666"/>
      <c r="DJ3" s="666"/>
      <c r="DK3" s="666"/>
      <c r="DL3" s="666"/>
      <c r="DM3" s="666"/>
      <c r="DN3" s="666"/>
      <c r="DO3" s="666"/>
      <c r="DP3" s="666"/>
      <c r="DQ3" s="666"/>
      <c r="DR3" s="666"/>
      <c r="DS3" s="666"/>
      <c r="DT3" s="666"/>
      <c r="DU3" s="666"/>
      <c r="DV3" s="666"/>
      <c r="DW3" s="666"/>
      <c r="DX3" s="666"/>
      <c r="DY3" s="666"/>
      <c r="DZ3" s="666"/>
      <c r="EA3" s="666"/>
      <c r="EB3" s="666"/>
      <c r="EC3" s="666"/>
      <c r="ED3" s="666"/>
      <c r="EE3" s="666"/>
      <c r="EF3" s="666"/>
      <c r="EG3" s="666"/>
      <c r="EH3" s="3"/>
      <c r="EI3" s="3"/>
      <c r="EJ3" s="3"/>
      <c r="EK3" s="3"/>
    </row>
    <row r="4" spans="1:141" ht="20.100000000000001" customHeight="1">
      <c r="A4" s="4" t="s">
        <v>2</v>
      </c>
      <c r="B4" s="5">
        <v>44914</v>
      </c>
      <c r="D4" s="672"/>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666"/>
      <c r="CB4" s="666"/>
      <c r="CC4" s="666"/>
      <c r="CD4" s="666"/>
      <c r="CE4" s="666"/>
      <c r="CF4" s="666"/>
      <c r="CG4" s="666"/>
      <c r="CH4" s="666"/>
      <c r="CI4" s="666"/>
      <c r="CJ4" s="666"/>
      <c r="CK4" s="666"/>
      <c r="CL4" s="666"/>
      <c r="CM4" s="666"/>
      <c r="CN4" s="666"/>
      <c r="CO4" s="666"/>
      <c r="CP4" s="666"/>
      <c r="CQ4" s="666"/>
      <c r="CR4" s="666"/>
      <c r="CS4" s="666"/>
      <c r="CT4" s="666"/>
      <c r="CU4" s="666"/>
      <c r="CV4" s="666"/>
      <c r="CW4" s="666"/>
      <c r="CX4" s="666"/>
      <c r="CY4" s="666"/>
      <c r="CZ4" s="666"/>
      <c r="DA4" s="666"/>
      <c r="DB4" s="666"/>
      <c r="DC4" s="666"/>
      <c r="DD4" s="666"/>
      <c r="DE4" s="666"/>
      <c r="DF4" s="666"/>
      <c r="DG4" s="666"/>
      <c r="DH4" s="666"/>
      <c r="DI4" s="666"/>
      <c r="DJ4" s="666"/>
      <c r="DK4" s="666"/>
      <c r="DL4" s="666"/>
      <c r="DM4" s="666"/>
      <c r="DN4" s="666"/>
      <c r="DO4" s="666"/>
      <c r="DP4" s="666"/>
      <c r="DQ4" s="666"/>
      <c r="DR4" s="666"/>
      <c r="DS4" s="666"/>
      <c r="DT4" s="666"/>
      <c r="DU4" s="666"/>
      <c r="DV4" s="666"/>
      <c r="DW4" s="666"/>
      <c r="DX4" s="666"/>
      <c r="DY4" s="666"/>
      <c r="DZ4" s="666"/>
      <c r="EA4" s="666"/>
      <c r="EB4" s="666"/>
      <c r="EC4" s="666"/>
      <c r="ED4" s="666"/>
      <c r="EE4" s="666"/>
      <c r="EF4" s="666"/>
      <c r="EG4" s="673"/>
      <c r="EH4" s="7"/>
      <c r="EI4" s="7"/>
      <c r="EJ4" s="7"/>
      <c r="EK4" s="7"/>
    </row>
    <row r="5" spans="1:141" ht="20.100000000000001" customHeight="1">
      <c r="A5" s="4" t="s">
        <v>3</v>
      </c>
      <c r="B5" s="6"/>
      <c r="C5" s="5"/>
      <c r="D5" s="672"/>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73"/>
      <c r="EH5" s="7"/>
      <c r="EI5" s="7"/>
      <c r="EJ5" s="7"/>
      <c r="EK5" s="7"/>
    </row>
    <row r="6" spans="1:141" ht="20.100000000000001" customHeight="1">
      <c r="A6" s="4" t="s">
        <v>4</v>
      </c>
      <c r="B6" s="8"/>
      <c r="C6" s="8"/>
      <c r="D6" s="672"/>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73"/>
      <c r="EH6" s="7"/>
      <c r="EI6" s="7"/>
      <c r="EJ6" s="7"/>
      <c r="EK6" s="7"/>
    </row>
    <row r="7" spans="1:141" ht="20.100000000000001" customHeight="1">
      <c r="A7" s="9" t="s">
        <v>5</v>
      </c>
      <c r="B7" s="10" t="s">
        <v>6</v>
      </c>
      <c r="C7" s="11"/>
      <c r="D7" s="11"/>
      <c r="E7" s="12"/>
      <c r="F7" s="13" t="s">
        <v>7</v>
      </c>
      <c r="G7" s="10" t="s">
        <v>8</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4"/>
      <c r="AI7" s="14"/>
      <c r="AJ7" s="11"/>
      <c r="AK7" s="11"/>
      <c r="AL7" s="14"/>
      <c r="AM7" s="14"/>
      <c r="AN7" s="11"/>
      <c r="AO7" s="11"/>
      <c r="AP7" s="11"/>
      <c r="AQ7" s="11"/>
      <c r="AR7" s="11"/>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6"/>
      <c r="DW7" s="16"/>
      <c r="DX7" s="16"/>
      <c r="DY7" s="16"/>
      <c r="DZ7" s="16"/>
      <c r="EA7" s="16"/>
      <c r="EB7" s="11"/>
      <c r="EC7" s="11"/>
      <c r="ED7" s="11"/>
      <c r="EE7" s="11"/>
      <c r="EF7" s="11"/>
      <c r="EG7" s="12"/>
      <c r="EH7" s="17"/>
      <c r="EI7" s="17"/>
      <c r="EJ7" s="17"/>
      <c r="EK7" s="17"/>
    </row>
    <row r="8" spans="1:141" ht="4.5" hidden="1" customHeight="1">
      <c r="A8" s="9" t="s">
        <v>9</v>
      </c>
      <c r="B8" s="10"/>
      <c r="C8" s="11"/>
      <c r="D8" s="12"/>
      <c r="E8" s="18" t="s">
        <v>10</v>
      </c>
      <c r="F8" s="10"/>
      <c r="G8" s="11"/>
      <c r="H8" s="11"/>
      <c r="I8" s="11"/>
      <c r="J8" s="11"/>
      <c r="K8" s="11"/>
      <c r="L8" s="11"/>
      <c r="M8" s="11"/>
      <c r="N8" s="12"/>
      <c r="O8" s="19" t="s">
        <v>11</v>
      </c>
      <c r="P8" s="20"/>
      <c r="Q8" s="21"/>
      <c r="R8" s="22"/>
      <c r="S8" s="22"/>
      <c r="T8" s="22"/>
      <c r="U8" s="22"/>
      <c r="V8" s="22"/>
      <c r="W8" s="22"/>
      <c r="X8" s="22"/>
      <c r="Y8" s="22"/>
      <c r="Z8" s="22"/>
      <c r="AA8" s="22"/>
      <c r="AB8" s="22"/>
      <c r="AC8" s="22"/>
      <c r="AD8" s="22"/>
      <c r="AE8" s="23"/>
      <c r="AF8" s="24"/>
      <c r="AG8" s="20" t="s">
        <v>12</v>
      </c>
      <c r="AH8" s="25"/>
      <c r="AI8" s="26"/>
      <c r="AJ8" s="22"/>
      <c r="AK8" s="22"/>
      <c r="AL8" s="26"/>
      <c r="AM8" s="26"/>
      <c r="AN8" s="22"/>
      <c r="AO8" s="22"/>
      <c r="AP8" s="27"/>
      <c r="AQ8" s="20" t="s">
        <v>13</v>
      </c>
      <c r="AR8" s="28"/>
      <c r="AS8" s="28"/>
      <c r="AT8" s="28"/>
      <c r="AU8" s="28"/>
      <c r="AV8" s="28"/>
      <c r="AW8" s="28"/>
      <c r="AX8" s="10"/>
      <c r="AY8" s="29"/>
      <c r="AZ8" s="11"/>
      <c r="BA8" s="11"/>
      <c r="BB8" s="11"/>
      <c r="BC8" s="11"/>
      <c r="BD8" s="11"/>
      <c r="BE8" s="11"/>
      <c r="BF8" s="11"/>
      <c r="BG8" s="11"/>
      <c r="BH8" s="11"/>
      <c r="BI8" s="30"/>
      <c r="BJ8" s="30"/>
      <c r="BK8" s="30"/>
      <c r="BL8" s="30"/>
      <c r="BM8" s="30"/>
      <c r="BN8" s="30"/>
      <c r="BO8" s="30"/>
      <c r="BP8" s="30"/>
      <c r="BQ8" s="11"/>
      <c r="BR8" s="11"/>
      <c r="BS8" s="11"/>
      <c r="BT8" s="12"/>
      <c r="BU8" s="10" t="s">
        <v>14</v>
      </c>
      <c r="BV8" s="10"/>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674"/>
      <c r="DV8" s="666"/>
      <c r="DW8" s="666"/>
      <c r="DX8" s="666"/>
      <c r="DY8" s="666"/>
      <c r="DZ8" s="666"/>
      <c r="EA8" s="666"/>
      <c r="EB8" s="666"/>
      <c r="EC8" s="666"/>
      <c r="ED8" s="666"/>
      <c r="EE8" s="666"/>
      <c r="EF8" s="666"/>
      <c r="EG8" s="673"/>
      <c r="EH8" s="31"/>
      <c r="EI8" s="31"/>
      <c r="EJ8" s="31"/>
      <c r="EK8" s="31"/>
    </row>
    <row r="9" spans="1:141" ht="30" customHeight="1" thickBot="1">
      <c r="A9" s="675" t="s">
        <v>1059</v>
      </c>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6"/>
      <c r="CI9" s="676"/>
      <c r="CJ9" s="676"/>
      <c r="CK9" s="676"/>
      <c r="CL9" s="676"/>
      <c r="CM9" s="676"/>
      <c r="CN9" s="676"/>
      <c r="CO9" s="676"/>
      <c r="CP9" s="676"/>
      <c r="CQ9" s="676"/>
      <c r="CR9" s="676"/>
      <c r="CS9" s="676"/>
      <c r="CT9" s="676"/>
      <c r="CU9" s="676"/>
      <c r="CV9" s="676"/>
      <c r="CW9" s="676"/>
      <c r="CX9" s="676"/>
      <c r="CY9" s="676"/>
      <c r="CZ9" s="676"/>
      <c r="DA9" s="676"/>
      <c r="DB9" s="676"/>
      <c r="DC9" s="676"/>
      <c r="DD9" s="676"/>
      <c r="DE9" s="676"/>
      <c r="DF9" s="676"/>
      <c r="DG9" s="676"/>
      <c r="DH9" s="676"/>
      <c r="DI9" s="676"/>
      <c r="DJ9" s="676"/>
      <c r="DK9" s="676"/>
      <c r="DL9" s="676"/>
      <c r="DM9" s="676"/>
      <c r="DN9" s="676"/>
      <c r="DO9" s="676"/>
      <c r="DP9" s="676"/>
      <c r="DQ9" s="676"/>
      <c r="DR9" s="676"/>
      <c r="DS9" s="676"/>
      <c r="DT9" s="676"/>
      <c r="DU9" s="676"/>
      <c r="DV9" s="676"/>
      <c r="DW9" s="676"/>
      <c r="DX9" s="676"/>
      <c r="DY9" s="676"/>
      <c r="DZ9" s="676"/>
      <c r="EA9" s="676"/>
      <c r="EB9" s="676"/>
      <c r="EC9" s="676"/>
      <c r="ED9" s="676"/>
      <c r="EE9" s="676"/>
      <c r="EF9" s="676"/>
      <c r="EG9" s="677"/>
      <c r="EH9" s="2"/>
      <c r="EI9" s="2"/>
      <c r="EJ9" s="2"/>
      <c r="EK9" s="2"/>
    </row>
    <row r="10" spans="1:141" ht="38.25" customHeight="1" thickBot="1">
      <c r="A10" s="688" t="s">
        <v>15</v>
      </c>
      <c r="B10" s="685" t="s">
        <v>16</v>
      </c>
      <c r="C10" s="678" t="s">
        <v>17</v>
      </c>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80"/>
      <c r="AD10" s="681" t="s">
        <v>18</v>
      </c>
      <c r="AE10" s="679"/>
      <c r="AF10" s="679"/>
      <c r="AG10" s="679"/>
      <c r="AH10" s="679"/>
      <c r="AI10" s="679"/>
      <c r="AJ10" s="679"/>
      <c r="AK10" s="679"/>
      <c r="AL10" s="679"/>
      <c r="AM10" s="679"/>
      <c r="AN10" s="679"/>
      <c r="AO10" s="682"/>
      <c r="AP10" s="32"/>
      <c r="AQ10" s="32"/>
      <c r="AR10" s="33"/>
      <c r="AS10" s="34"/>
      <c r="AT10" s="34"/>
      <c r="AU10" s="34"/>
      <c r="AV10" s="34"/>
      <c r="AW10" s="34"/>
      <c r="AX10" s="34"/>
      <c r="AY10" s="34"/>
      <c r="AZ10" s="34"/>
      <c r="BA10" s="34"/>
      <c r="BB10" s="34"/>
      <c r="BC10" s="34"/>
      <c r="BD10" s="34"/>
      <c r="BE10" s="34"/>
      <c r="BF10" s="34"/>
      <c r="BG10" s="34"/>
      <c r="BH10" s="33"/>
      <c r="BI10" s="683" t="s">
        <v>19</v>
      </c>
      <c r="BJ10" s="666"/>
      <c r="BK10" s="666"/>
      <c r="BL10" s="666"/>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666"/>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73"/>
      <c r="DV10" s="684" t="s">
        <v>20</v>
      </c>
      <c r="DW10" s="679"/>
      <c r="DX10" s="679"/>
      <c r="DY10" s="679"/>
      <c r="DZ10" s="679"/>
      <c r="EA10" s="680"/>
      <c r="EB10" s="678" t="s">
        <v>21</v>
      </c>
      <c r="EC10" s="679"/>
      <c r="ED10" s="679"/>
      <c r="EE10" s="679"/>
      <c r="EF10" s="679"/>
      <c r="EG10" s="680"/>
      <c r="EH10" s="35"/>
      <c r="EI10" s="35"/>
      <c r="EJ10" s="35"/>
      <c r="EK10" s="35"/>
    </row>
    <row r="11" spans="1:141" ht="38.25">
      <c r="A11" s="689"/>
      <c r="B11" s="686"/>
      <c r="C11" s="36" t="s">
        <v>22</v>
      </c>
      <c r="D11" s="37" t="s">
        <v>23</v>
      </c>
      <c r="E11" s="37" t="s">
        <v>24</v>
      </c>
      <c r="F11" s="36" t="s">
        <v>25</v>
      </c>
      <c r="G11" s="36" t="s">
        <v>26</v>
      </c>
      <c r="H11" s="36" t="s">
        <v>27</v>
      </c>
      <c r="I11" s="691" t="s">
        <v>28</v>
      </c>
      <c r="J11" s="692"/>
      <c r="K11" s="691" t="s">
        <v>29</v>
      </c>
      <c r="L11" s="693"/>
      <c r="M11" s="694" t="s">
        <v>30</v>
      </c>
      <c r="N11" s="695"/>
      <c r="O11" s="695"/>
      <c r="P11" s="695"/>
      <c r="Q11" s="695"/>
      <c r="R11" s="695"/>
      <c r="S11" s="695"/>
      <c r="T11" s="695"/>
      <c r="U11" s="695"/>
      <c r="V11" s="695"/>
      <c r="W11" s="695"/>
      <c r="X11" s="695"/>
      <c r="Y11" s="695"/>
      <c r="Z11" s="695"/>
      <c r="AA11" s="695"/>
      <c r="AB11" s="696"/>
      <c r="AC11" s="662" t="s">
        <v>31</v>
      </c>
      <c r="AD11" s="664" t="s">
        <v>32</v>
      </c>
      <c r="AE11" s="663" t="s">
        <v>33</v>
      </c>
      <c r="AF11" s="38" t="s">
        <v>34</v>
      </c>
      <c r="AG11" s="38" t="s">
        <v>35</v>
      </c>
      <c r="AH11" s="39" t="s">
        <v>36</v>
      </c>
      <c r="AI11" s="39" t="s">
        <v>37</v>
      </c>
      <c r="AJ11" s="36" t="s">
        <v>26</v>
      </c>
      <c r="AK11" s="36" t="s">
        <v>27</v>
      </c>
      <c r="AL11" s="39" t="s">
        <v>38</v>
      </c>
      <c r="AM11" s="39" t="s">
        <v>39</v>
      </c>
      <c r="AN11" s="691" t="s">
        <v>28</v>
      </c>
      <c r="AO11" s="692"/>
      <c r="AP11" s="691" t="s">
        <v>29</v>
      </c>
      <c r="AQ11" s="693"/>
      <c r="AR11" s="694" t="s">
        <v>40</v>
      </c>
      <c r="AS11" s="695"/>
      <c r="AT11" s="695"/>
      <c r="AU11" s="695"/>
      <c r="AV11" s="695"/>
      <c r="AW11" s="695"/>
      <c r="AX11" s="695"/>
      <c r="AY11" s="695"/>
      <c r="AZ11" s="695"/>
      <c r="BA11" s="695"/>
      <c r="BB11" s="695"/>
      <c r="BC11" s="695"/>
      <c r="BD11" s="695"/>
      <c r="BE11" s="695"/>
      <c r="BF11" s="695"/>
      <c r="BG11" s="696"/>
      <c r="BH11" s="33" t="s">
        <v>41</v>
      </c>
      <c r="BI11" s="691">
        <v>2023</v>
      </c>
      <c r="BJ11" s="697"/>
      <c r="BK11" s="697"/>
      <c r="BL11" s="693"/>
      <c r="BM11" s="691">
        <v>2024</v>
      </c>
      <c r="BN11" s="697"/>
      <c r="BO11" s="697"/>
      <c r="BP11" s="693"/>
      <c r="BQ11" s="691">
        <v>2025</v>
      </c>
      <c r="BR11" s="697"/>
      <c r="BS11" s="697"/>
      <c r="BT11" s="693"/>
      <c r="BU11" s="691">
        <v>2026</v>
      </c>
      <c r="BV11" s="697"/>
      <c r="BW11" s="697"/>
      <c r="BX11" s="693"/>
      <c r="BY11" s="691">
        <v>2027</v>
      </c>
      <c r="BZ11" s="697"/>
      <c r="CA11" s="697"/>
      <c r="CB11" s="693"/>
      <c r="CC11" s="691">
        <v>2028</v>
      </c>
      <c r="CD11" s="697"/>
      <c r="CE11" s="697"/>
      <c r="CF11" s="693"/>
      <c r="CG11" s="691">
        <v>2029</v>
      </c>
      <c r="CH11" s="697"/>
      <c r="CI11" s="697"/>
      <c r="CJ11" s="693"/>
      <c r="CK11" s="691">
        <v>2030</v>
      </c>
      <c r="CL11" s="697"/>
      <c r="CM11" s="697"/>
      <c r="CN11" s="693"/>
      <c r="CO11" s="691">
        <v>2031</v>
      </c>
      <c r="CP11" s="697"/>
      <c r="CQ11" s="697"/>
      <c r="CR11" s="693"/>
      <c r="CS11" s="691">
        <v>2032</v>
      </c>
      <c r="CT11" s="697"/>
      <c r="CU11" s="697"/>
      <c r="CV11" s="693"/>
      <c r="CW11" s="691">
        <v>2033</v>
      </c>
      <c r="CX11" s="697"/>
      <c r="CY11" s="697"/>
      <c r="CZ11" s="693"/>
      <c r="DA11" s="691">
        <v>2034</v>
      </c>
      <c r="DB11" s="697"/>
      <c r="DC11" s="697"/>
      <c r="DD11" s="693"/>
      <c r="DE11" s="691">
        <v>2035</v>
      </c>
      <c r="DF11" s="697"/>
      <c r="DG11" s="697"/>
      <c r="DH11" s="693"/>
      <c r="DI11" s="691">
        <v>2036</v>
      </c>
      <c r="DJ11" s="697"/>
      <c r="DK11" s="697"/>
      <c r="DL11" s="693"/>
      <c r="DM11" s="691">
        <v>2037</v>
      </c>
      <c r="DN11" s="697"/>
      <c r="DO11" s="697"/>
      <c r="DP11" s="693"/>
      <c r="DQ11" s="691">
        <v>2038</v>
      </c>
      <c r="DR11" s="697"/>
      <c r="DS11" s="697"/>
      <c r="DT11" s="693"/>
      <c r="DU11" s="40" t="s">
        <v>42</v>
      </c>
      <c r="DV11" s="41" t="s">
        <v>43</v>
      </c>
      <c r="DW11" s="41" t="s">
        <v>44</v>
      </c>
      <c r="DX11" s="42" t="s">
        <v>45</v>
      </c>
      <c r="DY11" s="42" t="s">
        <v>46</v>
      </c>
      <c r="DZ11" s="42" t="s">
        <v>47</v>
      </c>
      <c r="EA11" s="43" t="s">
        <v>48</v>
      </c>
      <c r="EB11" s="44" t="s">
        <v>43</v>
      </c>
      <c r="EC11" s="45" t="s">
        <v>44</v>
      </c>
      <c r="ED11" s="42" t="s">
        <v>45</v>
      </c>
      <c r="EE11" s="42" t="s">
        <v>46</v>
      </c>
      <c r="EF11" s="42" t="s">
        <v>47</v>
      </c>
      <c r="EG11" s="43" t="s">
        <v>48</v>
      </c>
      <c r="EH11" s="46"/>
      <c r="EI11" s="46"/>
      <c r="EJ11" s="46"/>
      <c r="EK11" s="46"/>
    </row>
    <row r="12" spans="1:141" ht="38.25">
      <c r="A12" s="690"/>
      <c r="B12" s="687"/>
      <c r="C12" s="47"/>
      <c r="D12" s="48"/>
      <c r="E12" s="48"/>
      <c r="F12" s="47"/>
      <c r="G12" s="47"/>
      <c r="H12" s="47"/>
      <c r="I12" s="49" t="s">
        <v>49</v>
      </c>
      <c r="J12" s="49" t="s">
        <v>50</v>
      </c>
      <c r="K12" s="50" t="s">
        <v>51</v>
      </c>
      <c r="L12" s="50" t="s">
        <v>52</v>
      </c>
      <c r="M12" s="51" t="s">
        <v>53</v>
      </c>
      <c r="N12" s="51" t="s">
        <v>54</v>
      </c>
      <c r="O12" s="51" t="s">
        <v>55</v>
      </c>
      <c r="P12" s="51" t="s">
        <v>56</v>
      </c>
      <c r="Q12" s="51" t="s">
        <v>57</v>
      </c>
      <c r="R12" s="51" t="s">
        <v>58</v>
      </c>
      <c r="S12" s="51" t="s">
        <v>59</v>
      </c>
      <c r="T12" s="51" t="s">
        <v>60</v>
      </c>
      <c r="U12" s="51" t="s">
        <v>61</v>
      </c>
      <c r="V12" s="51" t="s">
        <v>62</v>
      </c>
      <c r="W12" s="51" t="s">
        <v>63</v>
      </c>
      <c r="X12" s="51" t="s">
        <v>64</v>
      </c>
      <c r="Y12" s="51" t="s">
        <v>65</v>
      </c>
      <c r="Z12" s="51" t="s">
        <v>66</v>
      </c>
      <c r="AA12" s="51" t="s">
        <v>67</v>
      </c>
      <c r="AB12" s="51" t="s">
        <v>68</v>
      </c>
      <c r="AC12" s="662"/>
      <c r="AD12" s="664"/>
      <c r="AE12" s="663"/>
      <c r="AF12" s="51"/>
      <c r="AG12" s="51"/>
      <c r="AH12" s="53"/>
      <c r="AI12" s="53"/>
      <c r="AJ12" s="47"/>
      <c r="AK12" s="47"/>
      <c r="AL12" s="53"/>
      <c r="AM12" s="54"/>
      <c r="AN12" s="49" t="s">
        <v>49</v>
      </c>
      <c r="AO12" s="49" t="s">
        <v>50</v>
      </c>
      <c r="AP12" s="50" t="s">
        <v>51</v>
      </c>
      <c r="AQ12" s="50" t="s">
        <v>52</v>
      </c>
      <c r="AR12" s="51" t="s">
        <v>53</v>
      </c>
      <c r="AS12" s="51" t="s">
        <v>54</v>
      </c>
      <c r="AT12" s="51" t="s">
        <v>55</v>
      </c>
      <c r="AU12" s="51" t="s">
        <v>56</v>
      </c>
      <c r="AV12" s="51" t="s">
        <v>57</v>
      </c>
      <c r="AW12" s="51" t="s">
        <v>58</v>
      </c>
      <c r="AX12" s="51" t="s">
        <v>59</v>
      </c>
      <c r="AY12" s="51" t="s">
        <v>60</v>
      </c>
      <c r="AZ12" s="51" t="s">
        <v>61</v>
      </c>
      <c r="BA12" s="51" t="s">
        <v>62</v>
      </c>
      <c r="BB12" s="51" t="s">
        <v>63</v>
      </c>
      <c r="BC12" s="51" t="s">
        <v>64</v>
      </c>
      <c r="BD12" s="51" t="s">
        <v>65</v>
      </c>
      <c r="BE12" s="51" t="s">
        <v>66</v>
      </c>
      <c r="BF12" s="51" t="s">
        <v>67</v>
      </c>
      <c r="BG12" s="51" t="s">
        <v>68</v>
      </c>
      <c r="BH12" s="47"/>
      <c r="BI12" s="51" t="s">
        <v>69</v>
      </c>
      <c r="BJ12" s="51" t="s">
        <v>70</v>
      </c>
      <c r="BK12" s="51" t="s">
        <v>71</v>
      </c>
      <c r="BL12" s="55" t="s">
        <v>72</v>
      </c>
      <c r="BM12" s="51" t="s">
        <v>69</v>
      </c>
      <c r="BN12" s="51" t="s">
        <v>70</v>
      </c>
      <c r="BO12" s="51" t="s">
        <v>71</v>
      </c>
      <c r="BP12" s="55" t="s">
        <v>72</v>
      </c>
      <c r="BQ12" s="51" t="s">
        <v>69</v>
      </c>
      <c r="BR12" s="51" t="s">
        <v>70</v>
      </c>
      <c r="BS12" s="51" t="s">
        <v>71</v>
      </c>
      <c r="BT12" s="55" t="s">
        <v>72</v>
      </c>
      <c r="BU12" s="51" t="s">
        <v>69</v>
      </c>
      <c r="BV12" s="51" t="s">
        <v>70</v>
      </c>
      <c r="BW12" s="51" t="s">
        <v>71</v>
      </c>
      <c r="BX12" s="55" t="s">
        <v>72</v>
      </c>
      <c r="BY12" s="51" t="s">
        <v>69</v>
      </c>
      <c r="BZ12" s="51" t="s">
        <v>70</v>
      </c>
      <c r="CA12" s="51" t="s">
        <v>71</v>
      </c>
      <c r="CB12" s="55" t="s">
        <v>72</v>
      </c>
      <c r="CC12" s="51" t="s">
        <v>69</v>
      </c>
      <c r="CD12" s="51" t="s">
        <v>70</v>
      </c>
      <c r="CE12" s="51" t="s">
        <v>71</v>
      </c>
      <c r="CF12" s="55" t="s">
        <v>72</v>
      </c>
      <c r="CG12" s="51" t="s">
        <v>69</v>
      </c>
      <c r="CH12" s="51" t="s">
        <v>70</v>
      </c>
      <c r="CI12" s="51" t="s">
        <v>71</v>
      </c>
      <c r="CJ12" s="55" t="s">
        <v>72</v>
      </c>
      <c r="CK12" s="51" t="s">
        <v>69</v>
      </c>
      <c r="CL12" s="51" t="s">
        <v>70</v>
      </c>
      <c r="CM12" s="51" t="s">
        <v>71</v>
      </c>
      <c r="CN12" s="55" t="s">
        <v>72</v>
      </c>
      <c r="CO12" s="51" t="s">
        <v>69</v>
      </c>
      <c r="CP12" s="51" t="s">
        <v>70</v>
      </c>
      <c r="CQ12" s="51" t="s">
        <v>71</v>
      </c>
      <c r="CR12" s="55" t="s">
        <v>72</v>
      </c>
      <c r="CS12" s="51" t="s">
        <v>69</v>
      </c>
      <c r="CT12" s="51" t="s">
        <v>70</v>
      </c>
      <c r="CU12" s="51" t="s">
        <v>71</v>
      </c>
      <c r="CV12" s="55" t="s">
        <v>72</v>
      </c>
      <c r="CW12" s="51" t="s">
        <v>69</v>
      </c>
      <c r="CX12" s="51" t="s">
        <v>70</v>
      </c>
      <c r="CY12" s="51" t="s">
        <v>71</v>
      </c>
      <c r="CZ12" s="55" t="s">
        <v>72</v>
      </c>
      <c r="DA12" s="51" t="s">
        <v>69</v>
      </c>
      <c r="DB12" s="51" t="s">
        <v>70</v>
      </c>
      <c r="DC12" s="51" t="s">
        <v>71</v>
      </c>
      <c r="DD12" s="55" t="s">
        <v>72</v>
      </c>
      <c r="DE12" s="51" t="s">
        <v>69</v>
      </c>
      <c r="DF12" s="51" t="s">
        <v>70</v>
      </c>
      <c r="DG12" s="51" t="s">
        <v>71</v>
      </c>
      <c r="DH12" s="55" t="s">
        <v>72</v>
      </c>
      <c r="DI12" s="51" t="s">
        <v>69</v>
      </c>
      <c r="DJ12" s="51" t="s">
        <v>70</v>
      </c>
      <c r="DK12" s="51" t="s">
        <v>71</v>
      </c>
      <c r="DL12" s="55" t="s">
        <v>72</v>
      </c>
      <c r="DM12" s="51" t="s">
        <v>69</v>
      </c>
      <c r="DN12" s="51" t="s">
        <v>70</v>
      </c>
      <c r="DO12" s="51" t="s">
        <v>71</v>
      </c>
      <c r="DP12" s="55" t="s">
        <v>72</v>
      </c>
      <c r="DQ12" s="51" t="s">
        <v>69</v>
      </c>
      <c r="DR12" s="51" t="s">
        <v>70</v>
      </c>
      <c r="DS12" s="51" t="s">
        <v>71</v>
      </c>
      <c r="DT12" s="55" t="s">
        <v>72</v>
      </c>
      <c r="DU12" s="45"/>
      <c r="DV12" s="56"/>
      <c r="DW12" s="56"/>
      <c r="DX12" s="51"/>
      <c r="DY12" s="51"/>
      <c r="DZ12" s="51"/>
      <c r="EA12" s="52"/>
      <c r="EB12" s="57"/>
      <c r="EC12" s="58"/>
      <c r="ED12" s="51"/>
      <c r="EE12" s="51"/>
      <c r="EF12" s="51"/>
      <c r="EG12" s="52"/>
      <c r="EH12" s="59"/>
      <c r="EI12" s="59"/>
      <c r="EJ12" s="59"/>
      <c r="EK12" s="59"/>
    </row>
    <row r="13" spans="1:141" ht="63.75">
      <c r="A13" s="60" t="s">
        <v>73</v>
      </c>
      <c r="B13" s="61">
        <v>0.25</v>
      </c>
      <c r="C13" s="62" t="s">
        <v>74</v>
      </c>
      <c r="D13" s="63">
        <f t="shared" ref="D13:D23" si="0">B13/3</f>
        <v>8.3333333333333329E-2</v>
      </c>
      <c r="E13" s="62" t="s">
        <v>75</v>
      </c>
      <c r="F13" s="62" t="s">
        <v>76</v>
      </c>
      <c r="G13" s="62" t="str">
        <f>'IR 1.1.'!C12</f>
        <v>N/A</v>
      </c>
      <c r="H13" s="62" t="s">
        <v>77</v>
      </c>
      <c r="I13" s="64" t="str">
        <f>'IR 1.1.'!D25</f>
        <v>N/D</v>
      </c>
      <c r="J13" s="62" t="str">
        <f>'IR 1.1.'!G25</f>
        <v>N/D</v>
      </c>
      <c r="K13" s="65">
        <v>44927</v>
      </c>
      <c r="L13" s="66" t="s">
        <v>78</v>
      </c>
      <c r="M13" s="67">
        <f>'IR 1.1.'!$D$32</f>
        <v>0.03</v>
      </c>
      <c r="N13" s="67">
        <f>'IR 1.1.'!$F$32</f>
        <v>0.03</v>
      </c>
      <c r="O13" s="67">
        <f>'IR 1.1.'!$H$32</f>
        <v>0.03</v>
      </c>
      <c r="P13" s="67">
        <f>'IR 1.1.'!$J$32</f>
        <v>0.03</v>
      </c>
      <c r="Q13" s="67">
        <f>'IR 1.1.'!$L$32</f>
        <v>0</v>
      </c>
      <c r="R13" s="67">
        <f>'IR 1.1.'!$D$34</f>
        <v>0</v>
      </c>
      <c r="S13" s="67">
        <f>'IR 1.1.'!$F$34</f>
        <v>0</v>
      </c>
      <c r="T13" s="67">
        <f>'IR 1.1.'!$H$34</f>
        <v>0</v>
      </c>
      <c r="U13" s="67">
        <f>'IR 1.1.'!$J$34</f>
        <v>0</v>
      </c>
      <c r="V13" s="67">
        <f>'IR 1.1.'!$L$34</f>
        <v>0</v>
      </c>
      <c r="W13" s="67">
        <f>'IR 1.1.'!$D$36</f>
        <v>0</v>
      </c>
      <c r="X13" s="67">
        <f>'IR 1.1.'!$F$36</f>
        <v>0</v>
      </c>
      <c r="Y13" s="67">
        <f>'IR 1.1.'!$H$36</f>
        <v>0</v>
      </c>
      <c r="Z13" s="67">
        <f>'IR 1.1.'!$J$36</f>
        <v>0</v>
      </c>
      <c r="AA13" s="67">
        <f>'IR 1.1.'!$L$36</f>
        <v>0</v>
      </c>
      <c r="AB13" s="67">
        <f>'IR 1.1.'!$D$38</f>
        <v>0</v>
      </c>
      <c r="AC13" s="68">
        <f t="shared" ref="AC13:AC53" si="1">AB13</f>
        <v>0</v>
      </c>
      <c r="AD13" s="76" t="s">
        <v>79</v>
      </c>
      <c r="AE13" s="69">
        <f t="shared" ref="AE13:AE17" si="2">D13/5</f>
        <v>1.6666666666666666E-2</v>
      </c>
      <c r="AF13" s="62" t="s">
        <v>80</v>
      </c>
      <c r="AG13" s="62" t="s">
        <v>81</v>
      </c>
      <c r="AH13" s="70" t="str">
        <f>'IP 1.1.1.'!C14</f>
        <v>Trabajodecenteycrecimientoeconómico</v>
      </c>
      <c r="AI13" s="71" t="str">
        <f>MID('IP 1.1.1.'!$F$14,1,3)</f>
        <v>8.3</v>
      </c>
      <c r="AJ13" s="62" t="str">
        <f>'IP 1.1.1.'!$C$16</f>
        <v>Diferencial; Género; Poblacional</v>
      </c>
      <c r="AK13" s="62" t="s">
        <v>82</v>
      </c>
      <c r="AL13" s="71" t="str">
        <f>'IP 1.1.1.'!$C$4</f>
        <v>Sí</v>
      </c>
      <c r="AM13" s="71">
        <f>'IP 1.1.1.'!$H$4</f>
        <v>117</v>
      </c>
      <c r="AN13" s="72">
        <f>'IP 1.1.1.'!$D$30</f>
        <v>7238.5</v>
      </c>
      <c r="AO13" s="73" t="str">
        <f>'IP 1.1.1.'!$G$30</f>
        <v>promedio 2020 - 2022</v>
      </c>
      <c r="AP13" s="65">
        <v>44927</v>
      </c>
      <c r="AQ13" s="66" t="s">
        <v>78</v>
      </c>
      <c r="AR13" s="64">
        <f>'IP 1.1.1.'!$D$37</f>
        <v>23000</v>
      </c>
      <c r="AS13" s="64">
        <f>'IP 1.1.1.'!$F$37</f>
        <v>1796.75</v>
      </c>
      <c r="AT13" s="64">
        <f>'IP 1.1.1.'!$H$37</f>
        <v>1832.6849999999999</v>
      </c>
      <c r="AU13" s="64">
        <f>'IP 1.1.1.'!$J$37</f>
        <v>1869.3387</v>
      </c>
      <c r="AV13" s="64">
        <f>'IP 1.1.1.'!$L$37</f>
        <v>1906.7254740000001</v>
      </c>
      <c r="AW13" s="64">
        <f>'IP 1.1.1.'!$D$39</f>
        <v>953.36273700000004</v>
      </c>
      <c r="AX13" s="64">
        <f>'IP 1.1.1.'!$F$39</f>
        <v>1944.8599834800002</v>
      </c>
      <c r="AY13" s="64">
        <f>'IP 1.1.1.'!$H$39</f>
        <v>1983.7571831496002</v>
      </c>
      <c r="AZ13" s="64">
        <f>'IP 1.1.1.'!$J$39</f>
        <v>2023.4323268125922</v>
      </c>
      <c r="BA13" s="64">
        <f>'IP 1.1.1.'!$L$39</f>
        <v>2063.9009733488442</v>
      </c>
      <c r="BB13" s="64">
        <f>'IP 1.1.1.'!$D$41</f>
        <v>1031.9504866744221</v>
      </c>
      <c r="BC13" s="64">
        <f>'IP 1.1.1.'!$F$41</f>
        <v>2105.1789928158209</v>
      </c>
      <c r="BD13" s="64">
        <f>'IP 1.1.1.'!$H$41</f>
        <v>2147.2825726721376</v>
      </c>
      <c r="BE13" s="64">
        <f>'IP 1.1.1.'!$J$41</f>
        <v>2190.2282241255803</v>
      </c>
      <c r="BF13" s="64">
        <f>'IP 1.1.1.'!$L$41</f>
        <v>2234.0327886080918</v>
      </c>
      <c r="BG13" s="64">
        <f>'IP 1.1.1.'!$D$43</f>
        <v>1117.0163943040459</v>
      </c>
      <c r="BH13" s="74">
        <f t="shared" ref="BH13:BH20" si="3">BG13</f>
        <v>1117.0163943040459</v>
      </c>
      <c r="BI13" s="75">
        <v>33000</v>
      </c>
      <c r="BJ13" s="75">
        <v>33000</v>
      </c>
      <c r="BK13" s="62" t="s">
        <v>83</v>
      </c>
      <c r="BL13" s="76"/>
      <c r="BM13" s="75">
        <v>643.41584999999998</v>
      </c>
      <c r="BN13" s="75">
        <v>643.41584999999998</v>
      </c>
      <c r="BO13" s="62" t="s">
        <v>83</v>
      </c>
      <c r="BP13" s="76"/>
      <c r="BQ13" s="75">
        <v>712.09163000000001</v>
      </c>
      <c r="BR13" s="75"/>
      <c r="BS13" s="62" t="s">
        <v>83</v>
      </c>
      <c r="BT13" s="62"/>
      <c r="BU13" s="75">
        <v>787.79361400000005</v>
      </c>
      <c r="BV13" s="75"/>
      <c r="BW13" s="62" t="s">
        <v>83</v>
      </c>
      <c r="BX13" s="62"/>
      <c r="BY13" s="75">
        <v>872.13473899999997</v>
      </c>
      <c r="BZ13" s="75"/>
      <c r="CA13" s="62" t="s">
        <v>83</v>
      </c>
      <c r="CB13" s="76"/>
      <c r="CC13" s="75">
        <v>472.88499200000001</v>
      </c>
      <c r="CD13" s="75"/>
      <c r="CE13" s="62" t="s">
        <v>83</v>
      </c>
      <c r="CF13" s="76"/>
      <c r="CG13" s="77">
        <v>1047.1574210000001</v>
      </c>
      <c r="CH13" s="77"/>
      <c r="CI13" s="62" t="s">
        <v>83</v>
      </c>
      <c r="CJ13" s="77"/>
      <c r="CK13" s="77">
        <v>1158.9475319999999</v>
      </c>
      <c r="CL13" s="77"/>
      <c r="CM13" s="62" t="s">
        <v>83</v>
      </c>
      <c r="CN13" s="77"/>
      <c r="CO13" s="77">
        <v>1282.17625</v>
      </c>
      <c r="CP13" s="77"/>
      <c r="CQ13" s="62" t="s">
        <v>83</v>
      </c>
      <c r="CR13" s="77"/>
      <c r="CS13" s="77">
        <v>1419.3557989999999</v>
      </c>
      <c r="CT13" s="77"/>
      <c r="CU13" s="62" t="s">
        <v>83</v>
      </c>
      <c r="CV13" s="77"/>
      <c r="CW13" s="77">
        <v>770.00052100000005</v>
      </c>
      <c r="CX13" s="77"/>
      <c r="CY13" s="62" t="s">
        <v>83</v>
      </c>
      <c r="CZ13" s="77"/>
      <c r="DA13" s="77">
        <v>1704.0924809999999</v>
      </c>
      <c r="DB13" s="77"/>
      <c r="DC13" s="62" t="s">
        <v>83</v>
      </c>
      <c r="DD13" s="77"/>
      <c r="DE13" s="77">
        <v>1885.8313129999999</v>
      </c>
      <c r="DF13" s="77"/>
      <c r="DG13" s="62" t="s">
        <v>83</v>
      </c>
      <c r="DH13" s="77"/>
      <c r="DI13" s="77">
        <v>2087.1066949999999</v>
      </c>
      <c r="DJ13" s="77"/>
      <c r="DK13" s="62" t="s">
        <v>83</v>
      </c>
      <c r="DL13" s="77"/>
      <c r="DM13" s="77">
        <v>2310.0077839999999</v>
      </c>
      <c r="DN13" s="77"/>
      <c r="DO13" s="62" t="s">
        <v>83</v>
      </c>
      <c r="DP13" s="77"/>
      <c r="DQ13" s="77">
        <v>1253.1792230000001</v>
      </c>
      <c r="DR13" s="77"/>
      <c r="DS13" s="62" t="s">
        <v>83</v>
      </c>
      <c r="DT13" s="77"/>
      <c r="DU13" s="77">
        <f t="shared" ref="DU13:DU53" si="4">DQ13+DM13+DI13+DE13+DA13+CW13+CS13+CO13+CK13+CG13+CC13+BY13+BU13+BQ13+BM13+BI13</f>
        <v>51406.175843999998</v>
      </c>
      <c r="DV13" s="78" t="str">
        <f>'IP 1.1.1.'!$C$7</f>
        <v>DesarrolloEconómicoIndustriayTurismo</v>
      </c>
      <c r="DW13" s="78" t="str">
        <f>'IP 1.1.1.'!$C$55</f>
        <v xml:space="preserve">Secretaría Distrital de Desarrollo Económico                                                                                </v>
      </c>
      <c r="DX13" s="78" t="str">
        <f>'IP 1.1.1.'!$C$56</f>
        <v>Subdirección de Emprendimiento y Negocios</v>
      </c>
      <c r="DY13" s="62" t="str">
        <f>'IP 1.1.1.'!$C$53</f>
        <v>Natalia Rodriguez Pinzón</v>
      </c>
      <c r="DZ13" s="62" t="str">
        <f>'IP 1.1.1.'!$C$58</f>
        <v>(601) 369 3777</v>
      </c>
      <c r="EA13" s="79" t="str">
        <f>'IP 1.1.1.'!$C$57</f>
        <v>nrodriguez@desarrolloeconomico.gov.co</v>
      </c>
      <c r="EB13" s="78" t="s">
        <v>6</v>
      </c>
      <c r="EC13" s="78" t="s">
        <v>84</v>
      </c>
      <c r="ED13" s="78" t="s">
        <v>85</v>
      </c>
      <c r="EE13" s="62" t="s">
        <v>86</v>
      </c>
      <c r="EF13" s="62" t="s">
        <v>87</v>
      </c>
      <c r="EG13" s="79" t="s">
        <v>88</v>
      </c>
      <c r="EH13" s="80"/>
      <c r="EI13" s="80"/>
      <c r="EJ13" s="80"/>
      <c r="EK13" s="80"/>
    </row>
    <row r="14" spans="1:141" ht="63.75">
      <c r="A14" s="60" t="s">
        <v>73</v>
      </c>
      <c r="B14" s="61">
        <v>0.25</v>
      </c>
      <c r="C14" s="62" t="s">
        <v>74</v>
      </c>
      <c r="D14" s="63">
        <f t="shared" si="0"/>
        <v>8.3333333333333329E-2</v>
      </c>
      <c r="E14" s="62" t="s">
        <v>75</v>
      </c>
      <c r="F14" s="62" t="s">
        <v>76</v>
      </c>
      <c r="G14" s="62" t="str">
        <f>'IR 1.1.'!C12</f>
        <v>N/A</v>
      </c>
      <c r="H14" s="62" t="s">
        <v>77</v>
      </c>
      <c r="I14" s="81" t="str">
        <f>'IR 1.1.'!D25</f>
        <v>N/D</v>
      </c>
      <c r="J14" s="82" t="str">
        <f>'IR 1.1.'!G25</f>
        <v>N/D</v>
      </c>
      <c r="K14" s="65">
        <v>44927</v>
      </c>
      <c r="L14" s="66" t="s">
        <v>78</v>
      </c>
      <c r="M14" s="67">
        <f>'IR 1.1.'!$D$32</f>
        <v>0.03</v>
      </c>
      <c r="N14" s="67">
        <f>'IR 1.1.'!$F$32</f>
        <v>0.03</v>
      </c>
      <c r="O14" s="67">
        <f>'IR 1.1.'!$H$32</f>
        <v>0.03</v>
      </c>
      <c r="P14" s="67">
        <f>'IR 1.1.'!$J$32</f>
        <v>0.03</v>
      </c>
      <c r="Q14" s="67">
        <f>'IR 1.1.'!$L$32</f>
        <v>0</v>
      </c>
      <c r="R14" s="67">
        <f>'IR 1.1.'!$D$34</f>
        <v>0</v>
      </c>
      <c r="S14" s="67">
        <f>'IR 1.1.'!$F$34</f>
        <v>0</v>
      </c>
      <c r="T14" s="67">
        <f>'IR 1.1.'!$H$34</f>
        <v>0</v>
      </c>
      <c r="U14" s="67">
        <f>'IR 1.1.'!$J$34</f>
        <v>0</v>
      </c>
      <c r="V14" s="67">
        <f>'IR 1.1.'!$L$34</f>
        <v>0</v>
      </c>
      <c r="W14" s="67">
        <f>'IR 1.1.'!$D$36</f>
        <v>0</v>
      </c>
      <c r="X14" s="67">
        <f>'IR 1.1.'!$F$36</f>
        <v>0</v>
      </c>
      <c r="Y14" s="67">
        <f>'IR 1.1.'!$H$36</f>
        <v>0</v>
      </c>
      <c r="Z14" s="67">
        <f>'IR 1.1.'!$J$36</f>
        <v>0</v>
      </c>
      <c r="AA14" s="67">
        <f>'IR 1.1.'!$L$36</f>
        <v>0</v>
      </c>
      <c r="AB14" s="67">
        <f>'IR 1.1.'!$D$38</f>
        <v>0</v>
      </c>
      <c r="AC14" s="68">
        <f t="shared" si="1"/>
        <v>0</v>
      </c>
      <c r="AD14" s="62" t="s">
        <v>89</v>
      </c>
      <c r="AE14" s="69">
        <f t="shared" si="2"/>
        <v>1.6666666666666666E-2</v>
      </c>
      <c r="AF14" s="62" t="s">
        <v>90</v>
      </c>
      <c r="AG14" s="62" t="s">
        <v>91</v>
      </c>
      <c r="AH14" s="70" t="str">
        <f>'IP 1.1.2.'!$C$14</f>
        <v>Trabajodecenteycrecimientoeconómico</v>
      </c>
      <c r="AI14" s="71" t="str">
        <f>MID('IP 1.1.2.'!$F$14,1,3)</f>
        <v>8.3</v>
      </c>
      <c r="AJ14" s="62" t="str">
        <f>'IP 1.1.2.'!$C$16</f>
        <v>Diferencial; Género; Poblacional</v>
      </c>
      <c r="AK14" s="62" t="s">
        <v>82</v>
      </c>
      <c r="AL14" s="71" t="str">
        <f>'IP 1.1.2.'!$C$4</f>
        <v>Sí</v>
      </c>
      <c r="AM14" s="71">
        <f>'IP 1.1.2.'!$H$4</f>
        <v>118</v>
      </c>
      <c r="AN14" s="72">
        <f>'IP 1.1.2.'!$D$30</f>
        <v>6131</v>
      </c>
      <c r="AO14" s="73">
        <f>'IP 1.1.2.'!$G$30</f>
        <v>2021</v>
      </c>
      <c r="AP14" s="65">
        <v>44927</v>
      </c>
      <c r="AQ14" s="66" t="s">
        <v>78</v>
      </c>
      <c r="AR14" s="64">
        <f>'IP 1.1.2.'!$D$37</f>
        <v>6731</v>
      </c>
      <c r="AS14" s="64">
        <f>'IP 1.1.2.'!$F$37</f>
        <v>7031</v>
      </c>
      <c r="AT14" s="64">
        <f>'IP 1.1.2.'!$H$37</f>
        <v>7331</v>
      </c>
      <c r="AU14" s="64">
        <f>'IP 1.1.2.'!$J$37</f>
        <v>7631</v>
      </c>
      <c r="AV14" s="64">
        <f>'IP 1.1.2.'!$L$37</f>
        <v>7931</v>
      </c>
      <c r="AW14" s="64">
        <f>'IP 1.1.2.'!$D$39</f>
        <v>8231</v>
      </c>
      <c r="AX14" s="64">
        <f>'IP 1.1.2.'!$F$39</f>
        <v>8531</v>
      </c>
      <c r="AY14" s="64">
        <f>'IP 1.1.2.'!$H$39</f>
        <v>8831</v>
      </c>
      <c r="AZ14" s="64">
        <f>'IP 1.1.2.'!$J$39</f>
        <v>9131</v>
      </c>
      <c r="BA14" s="64">
        <f>'IP 1.1.2.'!$L$39</f>
        <v>9431</v>
      </c>
      <c r="BB14" s="64">
        <f>'IP 1.1.2.'!$D$41</f>
        <v>9731</v>
      </c>
      <c r="BC14" s="64">
        <f>'IP 1.1.2.'!$F$41</f>
        <v>10031</v>
      </c>
      <c r="BD14" s="64">
        <f>'IP 1.1.2.'!$H$41</f>
        <v>10331</v>
      </c>
      <c r="BE14" s="64">
        <f>'IP 1.1.2.'!$J$41</f>
        <v>10631</v>
      </c>
      <c r="BF14" s="64">
        <f>'IP 1.1.2.'!$L$41</f>
        <v>10931</v>
      </c>
      <c r="BG14" s="64">
        <f>'IP 1.1.2.'!$D$43</f>
        <v>11231</v>
      </c>
      <c r="BH14" s="74">
        <f t="shared" si="3"/>
        <v>11231</v>
      </c>
      <c r="BI14" s="75">
        <v>1935.9676079999999</v>
      </c>
      <c r="BJ14" s="75">
        <v>1935.9676079999999</v>
      </c>
      <c r="BK14" s="62" t="s">
        <v>83</v>
      </c>
      <c r="BL14" s="76">
        <v>7874</v>
      </c>
      <c r="BM14" s="83">
        <v>2194.1450380000001</v>
      </c>
      <c r="BN14" s="83">
        <v>2194.1450380000001</v>
      </c>
      <c r="BO14" s="62" t="s">
        <v>83</v>
      </c>
      <c r="BP14" s="76">
        <v>7874</v>
      </c>
      <c r="BQ14" s="75">
        <v>2482.2252659999999</v>
      </c>
      <c r="BR14" s="75">
        <v>2482.2252659999999</v>
      </c>
      <c r="BS14" s="62" t="s">
        <v>83</v>
      </c>
      <c r="BT14" s="84"/>
      <c r="BU14" s="75">
        <v>2803.426434</v>
      </c>
      <c r="BV14" s="75">
        <v>2803.426434</v>
      </c>
      <c r="BW14" s="62" t="s">
        <v>83</v>
      </c>
      <c r="BX14" s="84"/>
      <c r="BY14" s="75">
        <v>3161.297724</v>
      </c>
      <c r="BZ14" s="75">
        <v>3161.297724</v>
      </c>
      <c r="CA14" s="62" t="s">
        <v>83</v>
      </c>
      <c r="CB14" s="84"/>
      <c r="CC14" s="75">
        <v>3559.7523769999998</v>
      </c>
      <c r="CD14" s="75">
        <v>3559.7523769999998</v>
      </c>
      <c r="CE14" s="62" t="s">
        <v>83</v>
      </c>
      <c r="CF14" s="84"/>
      <c r="CG14" s="75">
        <v>4003.103944</v>
      </c>
      <c r="CH14" s="75">
        <v>4003.103944</v>
      </c>
      <c r="CI14" s="62" t="s">
        <v>83</v>
      </c>
      <c r="CJ14" s="85"/>
      <c r="CK14" s="75">
        <v>4496.1060669999997</v>
      </c>
      <c r="CL14" s="75">
        <v>4496.1060669999997</v>
      </c>
      <c r="CM14" s="62" t="s">
        <v>83</v>
      </c>
      <c r="CN14" s="85"/>
      <c r="CO14" s="75">
        <v>5043.9961249999997</v>
      </c>
      <c r="CP14" s="75">
        <v>5043.9961249999997</v>
      </c>
      <c r="CQ14" s="62" t="s">
        <v>83</v>
      </c>
      <c r="CR14" s="85"/>
      <c r="CS14" s="75">
        <v>5652.5431269999999</v>
      </c>
      <c r="CT14" s="75">
        <v>5652.5431269999999</v>
      </c>
      <c r="CU14" s="62" t="s">
        <v>83</v>
      </c>
      <c r="CV14" s="85"/>
      <c r="CW14" s="86">
        <v>6328.1002470000003</v>
      </c>
      <c r="CX14" s="86">
        <v>6328.1002470000003</v>
      </c>
      <c r="CY14" s="62" t="s">
        <v>83</v>
      </c>
      <c r="CZ14" s="85"/>
      <c r="DA14" s="86">
        <v>7077.6624529999999</v>
      </c>
      <c r="DB14" s="86">
        <v>7077.6624529999999</v>
      </c>
      <c r="DC14" s="62" t="s">
        <v>83</v>
      </c>
      <c r="DD14" s="85"/>
      <c r="DE14" s="86">
        <v>7908.9297100000003</v>
      </c>
      <c r="DF14" s="86">
        <v>7908.9297100000003</v>
      </c>
      <c r="DG14" s="62" t="s">
        <v>83</v>
      </c>
      <c r="DH14" s="85"/>
      <c r="DI14" s="86">
        <v>8830.3762900000002</v>
      </c>
      <c r="DJ14" s="86">
        <v>8830.3762900000002</v>
      </c>
      <c r="DK14" s="62" t="s">
        <v>83</v>
      </c>
      <c r="DL14" s="85"/>
      <c r="DM14" s="86">
        <v>9851.326771</v>
      </c>
      <c r="DN14" s="86">
        <v>9851.326771</v>
      </c>
      <c r="DO14" s="62" t="s">
        <v>83</v>
      </c>
      <c r="DP14" s="85"/>
      <c r="DQ14" s="86">
        <v>10982.039364</v>
      </c>
      <c r="DR14" s="86">
        <v>10982.039364</v>
      </c>
      <c r="DS14" s="62" t="s">
        <v>83</v>
      </c>
      <c r="DT14" s="85"/>
      <c r="DU14" s="77">
        <f t="shared" si="4"/>
        <v>86310.998544999995</v>
      </c>
      <c r="DV14" s="78" t="str">
        <f>'IP 1.1.2.'!$C$7</f>
        <v>DesarrolloEconómicoIndustriayTurismo</v>
      </c>
      <c r="DW14" s="78" t="str">
        <f>'IP 1.1.2.'!$C$55</f>
        <v xml:space="preserve">Secretaría Distrital de Desarrollo Económico                                                                                </v>
      </c>
      <c r="DX14" s="78" t="str">
        <f>'IP 1.1.2.'!$C$56</f>
        <v>Subdirección de Financiamiento e Inclusión Financiera</v>
      </c>
      <c r="DY14" s="62" t="str">
        <f>'IP 1.1.2.'!$C$53</f>
        <v>Jenny Paola Mendoza Ortiz</v>
      </c>
      <c r="DZ14" s="62" t="str">
        <f>'IP 1.1.2.'!$C$58</f>
        <v>(601) 369 3777 Ext: 234</v>
      </c>
      <c r="EA14" s="79" t="str">
        <f>'IP 1.1.2.'!$C$57</f>
        <v>jpmendoza@desarrolloeconomico.gov.co</v>
      </c>
      <c r="EB14" s="78"/>
      <c r="EC14" s="78"/>
      <c r="ED14" s="78"/>
      <c r="EE14" s="62"/>
      <c r="EF14" s="62"/>
      <c r="EG14" s="79"/>
      <c r="EH14" s="87"/>
      <c r="EI14" s="80"/>
      <c r="EJ14" s="80"/>
      <c r="EK14" s="80"/>
    </row>
    <row r="15" spans="1:141" ht="63.75">
      <c r="A15" s="60" t="s">
        <v>73</v>
      </c>
      <c r="B15" s="61">
        <v>0.25</v>
      </c>
      <c r="C15" s="62" t="s">
        <v>74</v>
      </c>
      <c r="D15" s="63">
        <f t="shared" si="0"/>
        <v>8.3333333333333329E-2</v>
      </c>
      <c r="E15" s="62" t="s">
        <v>75</v>
      </c>
      <c r="F15" s="62" t="s">
        <v>76</v>
      </c>
      <c r="G15" s="62" t="str">
        <f>'IR 1.1.'!C12</f>
        <v>N/A</v>
      </c>
      <c r="H15" s="62" t="s">
        <v>77</v>
      </c>
      <c r="I15" s="62" t="str">
        <f>'IR 1.1.'!D25</f>
        <v>N/D</v>
      </c>
      <c r="J15" s="62" t="str">
        <f>'IR 1.1.'!G25</f>
        <v>N/D</v>
      </c>
      <c r="K15" s="65">
        <v>44927</v>
      </c>
      <c r="L15" s="66" t="s">
        <v>78</v>
      </c>
      <c r="M15" s="67">
        <f>'IR 1.1.'!$D$32</f>
        <v>0.03</v>
      </c>
      <c r="N15" s="67">
        <f>'IR 1.1.'!$F$32</f>
        <v>0.03</v>
      </c>
      <c r="O15" s="67">
        <f>'IR 1.1.'!$H$32</f>
        <v>0.03</v>
      </c>
      <c r="P15" s="67">
        <f>'IR 1.1.'!$J$32</f>
        <v>0.03</v>
      </c>
      <c r="Q15" s="67">
        <f>'IR 1.1.'!$L$32</f>
        <v>0</v>
      </c>
      <c r="R15" s="67">
        <f>'IR 1.1.'!$D$34</f>
        <v>0</v>
      </c>
      <c r="S15" s="67">
        <f>'IR 1.1.'!$F$34</f>
        <v>0</v>
      </c>
      <c r="T15" s="67">
        <f>'IR 1.1.'!$H$34</f>
        <v>0</v>
      </c>
      <c r="U15" s="67">
        <f>'IR 1.1.'!$J$34</f>
        <v>0</v>
      </c>
      <c r="V15" s="67">
        <f>'IR 1.1.'!$L$34</f>
        <v>0</v>
      </c>
      <c r="W15" s="67">
        <f>'IR 1.1.'!$D$36</f>
        <v>0</v>
      </c>
      <c r="X15" s="67">
        <f>'IR 1.1.'!$F$36</f>
        <v>0</v>
      </c>
      <c r="Y15" s="67">
        <f>'IR 1.1.'!$H$36</f>
        <v>0</v>
      </c>
      <c r="Z15" s="67">
        <f>'IR 1.1.'!$J$36</f>
        <v>0</v>
      </c>
      <c r="AA15" s="67">
        <f>'IR 1.1.'!$L$36</f>
        <v>0</v>
      </c>
      <c r="AB15" s="67">
        <f>'IR 1.1.'!$D$38</f>
        <v>0</v>
      </c>
      <c r="AC15" s="68">
        <f t="shared" si="1"/>
        <v>0</v>
      </c>
      <c r="AD15" s="60" t="s">
        <v>92</v>
      </c>
      <c r="AE15" s="69">
        <f t="shared" si="2"/>
        <v>1.6666666666666666E-2</v>
      </c>
      <c r="AF15" s="62" t="s">
        <v>93</v>
      </c>
      <c r="AG15" s="62" t="s">
        <v>94</v>
      </c>
      <c r="AH15" s="70" t="str">
        <f>'IP 1.1.3.'!$C$14</f>
        <v>Trabajodecenteycrecimientoeconómico</v>
      </c>
      <c r="AI15" s="71" t="str">
        <f>MID('IP 1.1.3.'!$F$14,1,3)</f>
        <v>8.a</v>
      </c>
      <c r="AJ15" s="62" t="str">
        <f>'IP 1.1.3.'!$C$16</f>
        <v>Diferencial; Género; Poblacional</v>
      </c>
      <c r="AK15" s="62" t="s">
        <v>82</v>
      </c>
      <c r="AL15" s="71" t="str">
        <f>'IP 1.1.3.'!$C$4</f>
        <v>Sí</v>
      </c>
      <c r="AM15" s="71">
        <f>'IP 1.1.3.'!$H$4</f>
        <v>177</v>
      </c>
      <c r="AN15" s="72">
        <f>'IP 1.1.3.'!$D$30</f>
        <v>0</v>
      </c>
      <c r="AO15" s="73">
        <f>'IP 1.1.3.'!$G$30</f>
        <v>2021</v>
      </c>
      <c r="AP15" s="65">
        <v>44927</v>
      </c>
      <c r="AQ15" s="66" t="s">
        <v>78</v>
      </c>
      <c r="AR15" s="64">
        <f>'IP 1.1.3.'!$D$37</f>
        <v>1000</v>
      </c>
      <c r="AS15" s="64">
        <f>'IP 1.1.3.'!$F$37</f>
        <v>600</v>
      </c>
      <c r="AT15" s="64">
        <f>'IP 1.1.3.'!$H$37</f>
        <v>500</v>
      </c>
      <c r="AU15" s="64">
        <f>'IP 1.1.3.'!$J$37</f>
        <v>1950</v>
      </c>
      <c r="AV15" s="64">
        <f>'IP 1.1.3.'!$L$37</f>
        <v>3350</v>
      </c>
      <c r="AW15" s="64">
        <f>'IP 1.1.3.'!$D$39</f>
        <v>1100</v>
      </c>
      <c r="AX15" s="64">
        <f>'IP 1.1.3.'!$F$39</f>
        <v>600</v>
      </c>
      <c r="AY15" s="64">
        <f>'IP 1.1.3.'!$H$39</f>
        <v>700</v>
      </c>
      <c r="AZ15" s="64">
        <f>'IP 1.1.3.'!$J$39</f>
        <v>2300</v>
      </c>
      <c r="BA15" s="64">
        <f>'IP 1.1.3.'!$L$39</f>
        <v>3700</v>
      </c>
      <c r="BB15" s="64">
        <f>'IP 1.1.3.'!$D$41</f>
        <v>1200</v>
      </c>
      <c r="BC15" s="64">
        <f>'IP 1.1.3.'!$F$41</f>
        <v>600</v>
      </c>
      <c r="BD15" s="64">
        <f>'IP 1.1.3.'!$H$41</f>
        <v>900</v>
      </c>
      <c r="BE15" s="64">
        <f>'IP 1.1.3.'!$J$41</f>
        <v>2650</v>
      </c>
      <c r="BF15" s="64">
        <f>'IP 1.1.3.'!$L$41</f>
        <v>4050</v>
      </c>
      <c r="BG15" s="64">
        <f>'IP 1.1.3.'!$D$43</f>
        <v>1300</v>
      </c>
      <c r="BH15" s="74">
        <f t="shared" si="3"/>
        <v>1300</v>
      </c>
      <c r="BI15" s="86">
        <v>250.27188699999999</v>
      </c>
      <c r="BJ15" s="86">
        <v>250.27188699999999</v>
      </c>
      <c r="BK15" s="88" t="s">
        <v>83</v>
      </c>
      <c r="BL15" s="60"/>
      <c r="BM15" s="75">
        <v>162.926998</v>
      </c>
      <c r="BN15" s="75">
        <v>162.926998</v>
      </c>
      <c r="BO15" s="62" t="s">
        <v>83</v>
      </c>
      <c r="BP15" s="60"/>
      <c r="BQ15" s="75">
        <v>147.31316100000001</v>
      </c>
      <c r="BR15" s="75">
        <v>147.31316100000001</v>
      </c>
      <c r="BS15" s="62" t="s">
        <v>83</v>
      </c>
      <c r="BT15" s="62"/>
      <c r="BU15" s="75">
        <v>623.35563999999999</v>
      </c>
      <c r="BV15" s="75">
        <v>623.35563999999999</v>
      </c>
      <c r="BW15" s="62" t="s">
        <v>83</v>
      </c>
      <c r="BX15" s="62"/>
      <c r="BY15" s="75">
        <v>1161.91893</v>
      </c>
      <c r="BZ15" s="75">
        <v>1161.91893</v>
      </c>
      <c r="CA15" s="62" t="s">
        <v>83</v>
      </c>
      <c r="CB15" s="60"/>
      <c r="CC15" s="75">
        <v>413.95529599999998</v>
      </c>
      <c r="CD15" s="75">
        <v>413.95529599999998</v>
      </c>
      <c r="CE15" s="62" t="s">
        <v>83</v>
      </c>
      <c r="CF15" s="60"/>
      <c r="CG15" s="75">
        <v>244.98627099999999</v>
      </c>
      <c r="CH15" s="75">
        <v>244.98627099999999</v>
      </c>
      <c r="CI15" s="62" t="s">
        <v>83</v>
      </c>
      <c r="CJ15" s="77"/>
      <c r="CK15" s="75">
        <v>310.11178799999999</v>
      </c>
      <c r="CL15" s="75">
        <v>310.11178799999999</v>
      </c>
      <c r="CM15" s="62" t="s">
        <v>83</v>
      </c>
      <c r="CN15" s="77"/>
      <c r="CO15" s="75">
        <v>1105.548524</v>
      </c>
      <c r="CP15" s="75">
        <v>1105.548524</v>
      </c>
      <c r="CQ15" s="62" t="s">
        <v>83</v>
      </c>
      <c r="CR15" s="77"/>
      <c r="CS15" s="75">
        <v>1929.6628470000001</v>
      </c>
      <c r="CT15" s="75">
        <v>1929.6628470000001</v>
      </c>
      <c r="CU15" s="62" t="s">
        <v>83</v>
      </c>
      <c r="CV15" s="77"/>
      <c r="CW15" s="86">
        <v>679.03270999999995</v>
      </c>
      <c r="CX15" s="86">
        <v>679.03270999999995</v>
      </c>
      <c r="CY15" s="62" t="s">
        <v>83</v>
      </c>
      <c r="CZ15" s="77"/>
      <c r="DA15" s="86">
        <v>368.37524500000001</v>
      </c>
      <c r="DB15" s="86">
        <v>368.37524500000001</v>
      </c>
      <c r="DC15" s="62" t="s">
        <v>83</v>
      </c>
      <c r="DD15" s="77"/>
      <c r="DE15" s="86">
        <v>599.53071199999999</v>
      </c>
      <c r="DF15" s="86">
        <v>599.53071199999999</v>
      </c>
      <c r="DG15" s="62" t="s">
        <v>83</v>
      </c>
      <c r="DH15" s="77"/>
      <c r="DI15" s="86">
        <v>1915.334087</v>
      </c>
      <c r="DJ15" s="86">
        <v>1915.334087</v>
      </c>
      <c r="DK15" s="62" t="s">
        <v>83</v>
      </c>
      <c r="DL15" s="77"/>
      <c r="DM15" s="86">
        <v>3176.0214390000001</v>
      </c>
      <c r="DN15" s="86">
        <v>3176.0214390000001</v>
      </c>
      <c r="DO15" s="62" t="s">
        <v>83</v>
      </c>
      <c r="DP15" s="77"/>
      <c r="DQ15" s="86">
        <v>1106.118084</v>
      </c>
      <c r="DR15" s="86">
        <v>1106.118084</v>
      </c>
      <c r="DS15" s="62" t="s">
        <v>83</v>
      </c>
      <c r="DT15" s="77"/>
      <c r="DU15" s="77">
        <f t="shared" si="4"/>
        <v>14194.463619</v>
      </c>
      <c r="DV15" s="78" t="str">
        <f>'IP 1.1.3.'!$C$7</f>
        <v>DesarrolloEconómicoIndustriayTurismo</v>
      </c>
      <c r="DW15" s="78" t="str">
        <f>'IP 1.1.3.'!$C$55</f>
        <v xml:space="preserve">Secretaría Distrital de Desarrollo Económico                                                                                </v>
      </c>
      <c r="DX15" s="78" t="str">
        <f>'IP 1.1.3.'!$C$56</f>
        <v>Subdirección de Intermediación, Formalización y Regulación Empresarial</v>
      </c>
      <c r="DY15" s="62" t="str">
        <f>'IP 1.1.3.'!$C$53</f>
        <v>Angelica Maria Segura Bonell</v>
      </c>
      <c r="DZ15" s="62" t="str">
        <f>'IP 1.1.3.'!$C$58</f>
        <v>(601) 369 3777</v>
      </c>
      <c r="EA15" s="79" t="str">
        <f>'IP 1.1.3.'!$C$57</f>
        <v>asegura@desarrolloeconomico.gov.co</v>
      </c>
      <c r="EB15" s="78"/>
      <c r="EC15" s="78"/>
      <c r="ED15" s="78"/>
      <c r="EE15" s="62"/>
      <c r="EF15" s="62"/>
      <c r="EG15" s="79"/>
      <c r="EH15" s="80"/>
      <c r="EI15" s="80"/>
      <c r="EJ15" s="80"/>
      <c r="EK15" s="80"/>
    </row>
    <row r="16" spans="1:141" ht="63.75">
      <c r="A16" s="60" t="s">
        <v>73</v>
      </c>
      <c r="B16" s="61">
        <v>0.25</v>
      </c>
      <c r="C16" s="62" t="s">
        <v>74</v>
      </c>
      <c r="D16" s="63">
        <f t="shared" si="0"/>
        <v>8.3333333333333329E-2</v>
      </c>
      <c r="E16" s="62" t="s">
        <v>75</v>
      </c>
      <c r="F16" s="62" t="s">
        <v>76</v>
      </c>
      <c r="G16" s="62" t="str">
        <f>'IR 1.1.'!C12</f>
        <v>N/A</v>
      </c>
      <c r="H16" s="62" t="s">
        <v>77</v>
      </c>
      <c r="I16" s="64" t="str">
        <f>'IR 1.1.'!D25</f>
        <v>N/D</v>
      </c>
      <c r="J16" s="62" t="str">
        <f>'IR 1.1.'!G25</f>
        <v>N/D</v>
      </c>
      <c r="K16" s="65">
        <v>44927</v>
      </c>
      <c r="L16" s="66" t="s">
        <v>78</v>
      </c>
      <c r="M16" s="67">
        <f>'IR 1.1.'!$D$32</f>
        <v>0.03</v>
      </c>
      <c r="N16" s="67">
        <f>'IR 1.1.'!$F$32</f>
        <v>0.03</v>
      </c>
      <c r="O16" s="67">
        <f>'IR 1.1.'!$H$32</f>
        <v>0.03</v>
      </c>
      <c r="P16" s="67">
        <f>'IR 1.1.'!$J$32</f>
        <v>0.03</v>
      </c>
      <c r="Q16" s="67">
        <f>'IR 1.1.'!$L$32</f>
        <v>0</v>
      </c>
      <c r="R16" s="67">
        <f>'IR 1.1.'!$D$34</f>
        <v>0</v>
      </c>
      <c r="S16" s="67">
        <f>'IR 1.1.'!$F$34</f>
        <v>0</v>
      </c>
      <c r="T16" s="67">
        <f>'IR 1.1.'!$H$34</f>
        <v>0</v>
      </c>
      <c r="U16" s="67">
        <f>'IR 1.1.'!$J$34</f>
        <v>0</v>
      </c>
      <c r="V16" s="67">
        <f>'IR 1.1.'!$L$34</f>
        <v>0</v>
      </c>
      <c r="W16" s="67">
        <f>'IR 1.1.'!$D$36</f>
        <v>0</v>
      </c>
      <c r="X16" s="67">
        <f>'IR 1.1.'!$F$36</f>
        <v>0</v>
      </c>
      <c r="Y16" s="67">
        <f>'IR 1.1.'!$H$36</f>
        <v>0</v>
      </c>
      <c r="Z16" s="67">
        <f>'IR 1.1.'!$J$36</f>
        <v>0</v>
      </c>
      <c r="AA16" s="67">
        <f>'IR 1.1.'!$L$36</f>
        <v>0</v>
      </c>
      <c r="AB16" s="67">
        <f>'IR 1.1.'!$D$38</f>
        <v>0</v>
      </c>
      <c r="AC16" s="68">
        <f t="shared" si="1"/>
        <v>0</v>
      </c>
      <c r="AD16" s="62" t="s">
        <v>95</v>
      </c>
      <c r="AE16" s="69">
        <f t="shared" si="2"/>
        <v>1.6666666666666666E-2</v>
      </c>
      <c r="AF16" s="62" t="s">
        <v>96</v>
      </c>
      <c r="AG16" s="62" t="s">
        <v>97</v>
      </c>
      <c r="AH16" s="70" t="str">
        <f>'IP 1.1.4.'!$C$14</f>
        <v>Trabajodecenteycrecimientoeconómico</v>
      </c>
      <c r="AI16" s="71" t="str">
        <f>MID('IP 1.1.4.'!$F$14,1,3)</f>
        <v>8.3</v>
      </c>
      <c r="AJ16" s="62" t="str">
        <f>'IP 1.1.4.'!$C$16</f>
        <v>Diferencial; Género; Poblacional</v>
      </c>
      <c r="AK16" s="62" t="s">
        <v>82</v>
      </c>
      <c r="AL16" s="71" t="str">
        <f>'IP 1.1.4.'!$C$4</f>
        <v>Sí</v>
      </c>
      <c r="AM16" s="71">
        <f>'IP 1.1.4.'!$H$4</f>
        <v>166</v>
      </c>
      <c r="AN16" s="72">
        <f>'IP 1.1.4.'!$D$30</f>
        <v>765</v>
      </c>
      <c r="AO16" s="73" t="str">
        <f>'IP 1.1.4.'!$G$30</f>
        <v>dic-2021</v>
      </c>
      <c r="AP16" s="65">
        <v>44927</v>
      </c>
      <c r="AQ16" s="66" t="s">
        <v>78</v>
      </c>
      <c r="AR16" s="64">
        <f>'IP 1.1.4.'!$D$37</f>
        <v>1000</v>
      </c>
      <c r="AS16" s="64">
        <f>'IP 1.1.4.'!$F$37</f>
        <v>600</v>
      </c>
      <c r="AT16" s="64">
        <f>'IP 1.1.4.'!$H$37</f>
        <v>500</v>
      </c>
      <c r="AU16" s="64">
        <f>'IP 1.1.4.'!$J$37</f>
        <v>1950</v>
      </c>
      <c r="AV16" s="64">
        <f>'IP 1.1.4.'!$L$37</f>
        <v>3350</v>
      </c>
      <c r="AW16" s="64">
        <f>'IP 1.1.4.'!$D$39</f>
        <v>1100</v>
      </c>
      <c r="AX16" s="64">
        <f>'IP 1.1.4.'!$F$39</f>
        <v>600</v>
      </c>
      <c r="AY16" s="64">
        <f>'IP 1.1.4.'!$H$39</f>
        <v>700</v>
      </c>
      <c r="AZ16" s="64">
        <f>'IP 1.1.4.'!$J$39</f>
        <v>2300</v>
      </c>
      <c r="BA16" s="64">
        <f>'IP 1.1.4.'!$L$39</f>
        <v>3700</v>
      </c>
      <c r="BB16" s="64">
        <f>'IP 1.1.4.'!$D$41</f>
        <v>1200</v>
      </c>
      <c r="BC16" s="64">
        <f>'IP 1.1.4.'!$F$41</f>
        <v>600</v>
      </c>
      <c r="BD16" s="64">
        <f>'IP 1.1.4.'!$H$41</f>
        <v>900</v>
      </c>
      <c r="BE16" s="64">
        <f>'IP 1.1.4.'!$J$41</f>
        <v>2650</v>
      </c>
      <c r="BF16" s="64">
        <f>'IP 1.1.4.'!$L$41</f>
        <v>4050</v>
      </c>
      <c r="BG16" s="64">
        <f>'IP 1.1.4.'!$D$43</f>
        <v>1300</v>
      </c>
      <c r="BH16" s="74">
        <f t="shared" si="3"/>
        <v>1300</v>
      </c>
      <c r="BI16" s="86">
        <v>250.27188699999999</v>
      </c>
      <c r="BJ16" s="86"/>
      <c r="BK16" s="88" t="s">
        <v>83</v>
      </c>
      <c r="BL16" s="76"/>
      <c r="BM16" s="75">
        <v>162.926998</v>
      </c>
      <c r="BN16" s="75"/>
      <c r="BO16" s="62" t="s">
        <v>83</v>
      </c>
      <c r="BP16" s="76"/>
      <c r="BQ16" s="75">
        <v>147.31316100000001</v>
      </c>
      <c r="BR16" s="75"/>
      <c r="BS16" s="62" t="s">
        <v>83</v>
      </c>
      <c r="BT16" s="62"/>
      <c r="BU16" s="75">
        <v>623.35563999999999</v>
      </c>
      <c r="BV16" s="75">
        <v>623.35563999999999</v>
      </c>
      <c r="BW16" s="62" t="s">
        <v>83</v>
      </c>
      <c r="BX16" s="62"/>
      <c r="BY16" s="75">
        <v>1161.91893</v>
      </c>
      <c r="BZ16" s="75">
        <v>1161.91893</v>
      </c>
      <c r="CA16" s="62" t="s">
        <v>83</v>
      </c>
      <c r="CB16" s="76"/>
      <c r="CC16" s="75">
        <v>413.95529599999998</v>
      </c>
      <c r="CD16" s="75">
        <v>413.95529599999998</v>
      </c>
      <c r="CE16" s="62" t="s">
        <v>83</v>
      </c>
      <c r="CF16" s="76"/>
      <c r="CG16" s="75">
        <v>244.98627099999999</v>
      </c>
      <c r="CH16" s="75">
        <v>244.98627099999999</v>
      </c>
      <c r="CI16" s="62" t="s">
        <v>83</v>
      </c>
      <c r="CJ16" s="77"/>
      <c r="CK16" s="75">
        <v>310.11178799999999</v>
      </c>
      <c r="CL16" s="75">
        <v>310.11178799999999</v>
      </c>
      <c r="CM16" s="62" t="s">
        <v>83</v>
      </c>
      <c r="CN16" s="77"/>
      <c r="CO16" s="75">
        <v>1105.548524</v>
      </c>
      <c r="CP16" s="75">
        <v>1105.548524</v>
      </c>
      <c r="CQ16" s="62" t="s">
        <v>83</v>
      </c>
      <c r="CR16" s="77"/>
      <c r="CS16" s="75">
        <v>1929.6628470000001</v>
      </c>
      <c r="CT16" s="75">
        <v>1929.6628470000001</v>
      </c>
      <c r="CU16" s="62" t="s">
        <v>83</v>
      </c>
      <c r="CV16" s="77"/>
      <c r="CW16" s="86">
        <v>679.03270999999995</v>
      </c>
      <c r="CX16" s="86">
        <v>679.03270999999995</v>
      </c>
      <c r="CY16" s="62" t="s">
        <v>83</v>
      </c>
      <c r="CZ16" s="77"/>
      <c r="DA16" s="86">
        <v>368.37524500000001</v>
      </c>
      <c r="DB16" s="86">
        <v>368.37524500000001</v>
      </c>
      <c r="DC16" s="62" t="s">
        <v>83</v>
      </c>
      <c r="DD16" s="77"/>
      <c r="DE16" s="86">
        <v>599.53071199999999</v>
      </c>
      <c r="DF16" s="86">
        <v>599.53071199999999</v>
      </c>
      <c r="DG16" s="62" t="s">
        <v>83</v>
      </c>
      <c r="DH16" s="77"/>
      <c r="DI16" s="86">
        <v>1915.334087</v>
      </c>
      <c r="DJ16" s="86">
        <v>1915.334087</v>
      </c>
      <c r="DK16" s="62" t="s">
        <v>83</v>
      </c>
      <c r="DL16" s="77"/>
      <c r="DM16" s="86">
        <v>3176.0214390000001</v>
      </c>
      <c r="DN16" s="86">
        <v>3176.0214390000001</v>
      </c>
      <c r="DO16" s="62" t="s">
        <v>83</v>
      </c>
      <c r="DP16" s="77"/>
      <c r="DQ16" s="86">
        <v>1106.118084</v>
      </c>
      <c r="DR16" s="86">
        <v>1106.118084</v>
      </c>
      <c r="DS16" s="62" t="s">
        <v>83</v>
      </c>
      <c r="DT16" s="77"/>
      <c r="DU16" s="77">
        <f t="shared" si="4"/>
        <v>14194.463619</v>
      </c>
      <c r="DV16" s="78" t="str">
        <f>'IP 1.1.4.'!$C$7</f>
        <v>DesarrolloEconómicoIndustriayTurismo</v>
      </c>
      <c r="DW16" s="78" t="str">
        <f>'IP 1.1.4.'!$C$55</f>
        <v xml:space="preserve">Secretaría Distrital de Desarrollo Económico                                                                                </v>
      </c>
      <c r="DX16" s="78" t="str">
        <f>'IP 1.1.4.'!$C$56</f>
        <v>Subdirección de Intermediación, Formalización y Regulación Empresarial</v>
      </c>
      <c r="DY16" s="62" t="str">
        <f>'IP 1.1.4.'!$C$53</f>
        <v>Angelica Maria Segura Bonell</v>
      </c>
      <c r="DZ16" s="62" t="str">
        <f>'IP 1.1.4.'!$C$58</f>
        <v>(601) 369 3777</v>
      </c>
      <c r="EA16" s="79" t="str">
        <f>'IP 1.1.4.'!$C$57</f>
        <v>asegura@desarrolloeconomico.gov.co</v>
      </c>
      <c r="EB16" s="78" t="s">
        <v>98</v>
      </c>
      <c r="EC16" s="78" t="s">
        <v>99</v>
      </c>
      <c r="ED16" s="78" t="s">
        <v>100</v>
      </c>
      <c r="EE16" s="62" t="s">
        <v>101</v>
      </c>
      <c r="EF16" s="62"/>
      <c r="EG16" s="79"/>
      <c r="EH16" s="80"/>
      <c r="EI16" s="80"/>
      <c r="EJ16" s="80"/>
      <c r="EK16" s="80"/>
    </row>
    <row r="17" spans="1:141" ht="51">
      <c r="A17" s="60" t="s">
        <v>73</v>
      </c>
      <c r="B17" s="61">
        <v>0.25</v>
      </c>
      <c r="C17" s="62" t="s">
        <v>74</v>
      </c>
      <c r="D17" s="63">
        <f t="shared" si="0"/>
        <v>8.3333333333333329E-2</v>
      </c>
      <c r="E17" s="62" t="s">
        <v>75</v>
      </c>
      <c r="F17" s="62" t="s">
        <v>76</v>
      </c>
      <c r="G17" s="62" t="str">
        <f>'IR 1.1.'!C12</f>
        <v>N/A</v>
      </c>
      <c r="H17" s="62" t="s">
        <v>77</v>
      </c>
      <c r="I17" s="64" t="str">
        <f>'IR 1.1.'!D25</f>
        <v>N/D</v>
      </c>
      <c r="J17" s="62" t="str">
        <f>'IR 1.1.'!G25</f>
        <v>N/D</v>
      </c>
      <c r="K17" s="65">
        <v>44927</v>
      </c>
      <c r="L17" s="66" t="s">
        <v>78</v>
      </c>
      <c r="M17" s="67">
        <f>'IR 1.1.'!$D$32</f>
        <v>0.03</v>
      </c>
      <c r="N17" s="67">
        <f>'IR 1.1.'!$F$32</f>
        <v>0.03</v>
      </c>
      <c r="O17" s="67">
        <f>'IR 1.1.'!$H$32</f>
        <v>0.03</v>
      </c>
      <c r="P17" s="67">
        <f>'IR 1.1.'!$J$32</f>
        <v>0.03</v>
      </c>
      <c r="Q17" s="67">
        <f>'IR 1.1.'!$L$32</f>
        <v>0</v>
      </c>
      <c r="R17" s="67">
        <f>'IR 1.1.'!$D$34</f>
        <v>0</v>
      </c>
      <c r="S17" s="67">
        <f>'IR 1.1.'!$F$34</f>
        <v>0</v>
      </c>
      <c r="T17" s="67">
        <f>'IR 1.1.'!$H$34</f>
        <v>0</v>
      </c>
      <c r="U17" s="67">
        <f>'IR 1.1.'!$J$34</f>
        <v>0</v>
      </c>
      <c r="V17" s="67">
        <f>'IR 1.1.'!$L$34</f>
        <v>0</v>
      </c>
      <c r="W17" s="67">
        <f>'IR 1.1.'!$D$36</f>
        <v>0</v>
      </c>
      <c r="X17" s="67">
        <f>'IR 1.1.'!$F$36</f>
        <v>0</v>
      </c>
      <c r="Y17" s="67">
        <f>'IR 1.1.'!$H$36</f>
        <v>0</v>
      </c>
      <c r="Z17" s="67">
        <f>'IR 1.1.'!$J$36</f>
        <v>0</v>
      </c>
      <c r="AA17" s="67">
        <f>'IR 1.1.'!$L$36</f>
        <v>0</v>
      </c>
      <c r="AB17" s="67">
        <f>'IR 1.1.'!$D$38</f>
        <v>0</v>
      </c>
      <c r="AC17" s="68">
        <f t="shared" si="1"/>
        <v>0</v>
      </c>
      <c r="AD17" s="62" t="s">
        <v>102</v>
      </c>
      <c r="AE17" s="69">
        <f t="shared" si="2"/>
        <v>1.6666666666666666E-2</v>
      </c>
      <c r="AF17" s="62" t="s">
        <v>103</v>
      </c>
      <c r="AG17" s="62" t="s">
        <v>104</v>
      </c>
      <c r="AH17" s="70" t="str">
        <f>'IP 1.1.5.'!$C$14</f>
        <v>Trabajodecenteycrecimientoeconómico</v>
      </c>
      <c r="AI17" s="71" t="str">
        <f>MID('IP 1.1.5.'!$F$14,1,3)</f>
        <v>8.3</v>
      </c>
      <c r="AJ17" s="62" t="str">
        <f>'IP 1.1.5.'!$C$16</f>
        <v>Diferencial; Género; Poblacional</v>
      </c>
      <c r="AK17" s="62" t="s">
        <v>82</v>
      </c>
      <c r="AL17" s="71" t="str">
        <f>'IP 1.1.5.'!$C$4</f>
        <v>Sí</v>
      </c>
      <c r="AM17" s="71">
        <f>'IP 1.1.5.'!$H$4</f>
        <v>183</v>
      </c>
      <c r="AN17" s="72" t="str">
        <f>'IP 1.1.5.'!$D$30</f>
        <v>N/D</v>
      </c>
      <c r="AO17" s="73" t="str">
        <f>'IP 1.1.5.'!$G$30</f>
        <v>N/D</v>
      </c>
      <c r="AP17" s="65">
        <v>44927</v>
      </c>
      <c r="AQ17" s="66" t="s">
        <v>78</v>
      </c>
      <c r="AR17" s="64">
        <f>'IP 1.1.5.'!$D$37</f>
        <v>20</v>
      </c>
      <c r="AS17" s="64">
        <f>'IP 1.1.5.'!$F$37</f>
        <v>40</v>
      </c>
      <c r="AT17" s="64">
        <f>'IP 1.1.5.'!$H$37</f>
        <v>60</v>
      </c>
      <c r="AU17" s="64">
        <f>'IP 1.1.5.'!$J$37</f>
        <v>80</v>
      </c>
      <c r="AV17" s="64">
        <f>'IP 1.1.5.'!$L$37</f>
        <v>100</v>
      </c>
      <c r="AW17" s="64">
        <f>'IP 1.1.5.'!$D$39</f>
        <v>120</v>
      </c>
      <c r="AX17" s="64">
        <f>'IP 1.1.5.'!$F$39</f>
        <v>140</v>
      </c>
      <c r="AY17" s="64">
        <f>'IP 1.1.5.'!$H$39</f>
        <v>160</v>
      </c>
      <c r="AZ17" s="64">
        <f>'IP 1.1.5.'!$J$39</f>
        <v>180</v>
      </c>
      <c r="BA17" s="64">
        <f>'IP 1.1.5.'!$L$39</f>
        <v>200</v>
      </c>
      <c r="BB17" s="64">
        <f>'IP 1.1.5.'!$D$41</f>
        <v>200</v>
      </c>
      <c r="BC17" s="64">
        <f>'IP 1.1.5.'!$F$41</f>
        <v>220</v>
      </c>
      <c r="BD17" s="64">
        <f>'IP 1.1.5.'!$H$41</f>
        <v>240</v>
      </c>
      <c r="BE17" s="64">
        <f>'IP 1.1.5.'!$J$41</f>
        <v>260</v>
      </c>
      <c r="BF17" s="64">
        <f>'IP 1.1.5.'!$L$41</f>
        <v>280</v>
      </c>
      <c r="BG17" s="64">
        <f>'IP 1.1.5.'!$D$43</f>
        <v>300</v>
      </c>
      <c r="BH17" s="74">
        <f t="shared" si="3"/>
        <v>300</v>
      </c>
      <c r="BI17" s="86">
        <v>100</v>
      </c>
      <c r="BJ17" s="86">
        <v>100</v>
      </c>
      <c r="BK17" s="88" t="s">
        <v>83</v>
      </c>
      <c r="BL17" s="62"/>
      <c r="BM17" s="75">
        <v>108</v>
      </c>
      <c r="BN17" s="75">
        <v>108</v>
      </c>
      <c r="BO17" s="88" t="s">
        <v>83</v>
      </c>
      <c r="BP17" s="62"/>
      <c r="BQ17" s="75">
        <v>116</v>
      </c>
      <c r="BR17" s="75">
        <v>116</v>
      </c>
      <c r="BS17" s="88" t="s">
        <v>83</v>
      </c>
      <c r="BT17" s="62"/>
      <c r="BU17" s="75">
        <v>124</v>
      </c>
      <c r="BV17" s="75">
        <v>124</v>
      </c>
      <c r="BW17" s="88" t="s">
        <v>83</v>
      </c>
      <c r="BX17" s="62"/>
      <c r="BY17" s="75">
        <v>136</v>
      </c>
      <c r="BZ17" s="75">
        <v>136</v>
      </c>
      <c r="CA17" s="88" t="s">
        <v>83</v>
      </c>
      <c r="CB17" s="62"/>
      <c r="CC17" s="75">
        <v>142</v>
      </c>
      <c r="CD17" s="75">
        <v>142</v>
      </c>
      <c r="CE17" s="88" t="s">
        <v>83</v>
      </c>
      <c r="CF17" s="62"/>
      <c r="CG17" s="75">
        <v>150</v>
      </c>
      <c r="CH17" s="75">
        <v>150</v>
      </c>
      <c r="CI17" s="88" t="s">
        <v>83</v>
      </c>
      <c r="CJ17" s="75"/>
      <c r="CK17" s="75">
        <v>158</v>
      </c>
      <c r="CL17" s="75">
        <v>158</v>
      </c>
      <c r="CM17" s="88" t="s">
        <v>83</v>
      </c>
      <c r="CN17" s="75"/>
      <c r="CO17" s="75">
        <v>166</v>
      </c>
      <c r="CP17" s="75">
        <v>166</v>
      </c>
      <c r="CQ17" s="88" t="s">
        <v>83</v>
      </c>
      <c r="CR17" s="75"/>
      <c r="CS17" s="75">
        <v>174</v>
      </c>
      <c r="CT17" s="75">
        <v>174</v>
      </c>
      <c r="CU17" s="88" t="s">
        <v>83</v>
      </c>
      <c r="CV17" s="75"/>
      <c r="CW17" s="86">
        <v>182</v>
      </c>
      <c r="CX17" s="86">
        <v>182</v>
      </c>
      <c r="CY17" s="88" t="s">
        <v>83</v>
      </c>
      <c r="CZ17" s="75"/>
      <c r="DA17" s="86">
        <v>190</v>
      </c>
      <c r="DB17" s="86">
        <v>190</v>
      </c>
      <c r="DC17" s="88" t="s">
        <v>83</v>
      </c>
      <c r="DD17" s="75"/>
      <c r="DE17" s="86">
        <v>198</v>
      </c>
      <c r="DF17" s="86">
        <v>198</v>
      </c>
      <c r="DG17" s="88" t="s">
        <v>83</v>
      </c>
      <c r="DH17" s="75"/>
      <c r="DI17" s="86">
        <v>206</v>
      </c>
      <c r="DJ17" s="86">
        <v>206</v>
      </c>
      <c r="DK17" s="88" t="s">
        <v>83</v>
      </c>
      <c r="DL17" s="75"/>
      <c r="DM17" s="86">
        <v>216</v>
      </c>
      <c r="DN17" s="86">
        <v>216</v>
      </c>
      <c r="DO17" s="88" t="s">
        <v>83</v>
      </c>
      <c r="DP17" s="75"/>
      <c r="DQ17" s="86">
        <v>224</v>
      </c>
      <c r="DR17" s="86">
        <v>224</v>
      </c>
      <c r="DS17" s="88" t="s">
        <v>83</v>
      </c>
      <c r="DT17" s="75"/>
      <c r="DU17" s="77">
        <f t="shared" si="4"/>
        <v>2590</v>
      </c>
      <c r="DV17" s="78" t="str">
        <f>'IP 1.1.5.'!$C$7</f>
        <v>DesarrolloEconómicoIndustriayTurismo</v>
      </c>
      <c r="DW17" s="78" t="str">
        <f>'IP 1.1.5.'!$C$55</f>
        <v>Secretaría Distrital de Desarrollo Económico</v>
      </c>
      <c r="DX17" s="78" t="str">
        <f>'IP 1.1.5.'!$C$56</f>
        <v>Dirección de Desarrollo Empresarial y Empleo</v>
      </c>
      <c r="DY17" s="62" t="str">
        <f>'IP 1.1.5.'!$C$53</f>
        <v>William García Machado</v>
      </c>
      <c r="DZ17" s="62" t="str">
        <f>'IP 1.1.5.'!$C$58</f>
        <v>(601)3693777 Ext: 240</v>
      </c>
      <c r="EA17" s="79" t="str">
        <f>'IP 1.1.5.'!$C$57</f>
        <v>wgarcia@desarrolloeconomico.gov.co</v>
      </c>
      <c r="EB17" s="78" t="s">
        <v>6</v>
      </c>
      <c r="EC17" s="78" t="s">
        <v>105</v>
      </c>
      <c r="ED17" s="78" t="s">
        <v>106</v>
      </c>
      <c r="EE17" s="62" t="s">
        <v>107</v>
      </c>
      <c r="EF17" s="62"/>
      <c r="EG17" s="79"/>
      <c r="EH17" s="80"/>
      <c r="EI17" s="80"/>
      <c r="EJ17" s="80"/>
      <c r="EK17" s="80"/>
    </row>
    <row r="18" spans="1:141" ht="63.75">
      <c r="A18" s="60" t="s">
        <v>73</v>
      </c>
      <c r="B18" s="61">
        <v>0.25</v>
      </c>
      <c r="C18" s="62" t="s">
        <v>108</v>
      </c>
      <c r="D18" s="63">
        <f t="shared" si="0"/>
        <v>8.3333333333333329E-2</v>
      </c>
      <c r="E18" s="62" t="s">
        <v>109</v>
      </c>
      <c r="F18" s="62" t="s">
        <v>110</v>
      </c>
      <c r="G18" s="89" t="str">
        <f>'IR 1.2.'!C12</f>
        <v>N/A</v>
      </c>
      <c r="H18" s="89" t="s">
        <v>77</v>
      </c>
      <c r="I18" s="90" t="str">
        <f>'IR 1.2.'!D25</f>
        <v>N/D</v>
      </c>
      <c r="J18" s="89" t="str">
        <f>'IR 1.2.'!G25</f>
        <v>N/D</v>
      </c>
      <c r="K18" s="65">
        <v>44927</v>
      </c>
      <c r="L18" s="66" t="s">
        <v>78</v>
      </c>
      <c r="M18" s="67">
        <f>'IR 1.2.'!$D$32</f>
        <v>0.03</v>
      </c>
      <c r="N18" s="67">
        <f>'IR 1.2.'!$F$32</f>
        <v>0.03</v>
      </c>
      <c r="O18" s="67">
        <f>'IR 1.2.'!$H$32</f>
        <v>0.03</v>
      </c>
      <c r="P18" s="67">
        <f>'IR 1.2.'!$J$32</f>
        <v>0.03</v>
      </c>
      <c r="Q18" s="67">
        <f>'IR 1.2.'!$L$32</f>
        <v>0</v>
      </c>
      <c r="R18" s="67">
        <f>'IR 1.2.'!$D$34</f>
        <v>0</v>
      </c>
      <c r="S18" s="67">
        <f>'IR 1.2.'!$F$34</f>
        <v>0</v>
      </c>
      <c r="T18" s="67">
        <f>'IR 1.2.'!$H$34</f>
        <v>0</v>
      </c>
      <c r="U18" s="67">
        <f>'IR 1.2.'!$J$34</f>
        <v>0</v>
      </c>
      <c r="V18" s="67">
        <f>'IR 1.2.'!$L$34</f>
        <v>0</v>
      </c>
      <c r="W18" s="67">
        <f>'IR 1.2.'!$D$36</f>
        <v>0</v>
      </c>
      <c r="X18" s="67">
        <f>'IR 1.2.'!$F$36</f>
        <v>0</v>
      </c>
      <c r="Y18" s="67">
        <f>'IR 1.2.'!$H$36</f>
        <v>0</v>
      </c>
      <c r="Z18" s="67">
        <f>'IR 1.2.'!$J$36</f>
        <v>0</v>
      </c>
      <c r="AA18" s="67">
        <f>'IR 1.2.'!$L$36</f>
        <v>0</v>
      </c>
      <c r="AB18" s="67">
        <f>'IR 1.2.'!$D$38</f>
        <v>0</v>
      </c>
      <c r="AC18" s="68">
        <f t="shared" si="1"/>
        <v>0</v>
      </c>
      <c r="AD18" s="62" t="s">
        <v>111</v>
      </c>
      <c r="AE18" s="69">
        <f t="shared" ref="AE18:AE20" si="5">D18/3</f>
        <v>2.7777777777777776E-2</v>
      </c>
      <c r="AF18" s="62" t="s">
        <v>112</v>
      </c>
      <c r="AG18" s="62" t="s">
        <v>113</v>
      </c>
      <c r="AH18" s="70" t="str">
        <f>'IP 1.2.1.'!$C$14</f>
        <v>Trabajodecenteycrecimientoeconómico</v>
      </c>
      <c r="AI18" s="71" t="str">
        <f>MID('IP 1.2.1.'!$F$14,1,3)</f>
        <v>8.2</v>
      </c>
      <c r="AJ18" s="62" t="str">
        <f>'IP 1.2.1.'!$C$16</f>
        <v>N/A</v>
      </c>
      <c r="AK18" s="62" t="s">
        <v>82</v>
      </c>
      <c r="AL18" s="71" t="str">
        <f>'IP 1.2.1.'!$C$4</f>
        <v>Sí</v>
      </c>
      <c r="AM18" s="71">
        <f>'IP 1.2.1.'!$H$4</f>
        <v>171</v>
      </c>
      <c r="AN18" s="72">
        <f>'IP 1.2.1.'!$D$30</f>
        <v>573</v>
      </c>
      <c r="AO18" s="73">
        <f>'IP 1.2.1.'!$G$30</f>
        <v>2021</v>
      </c>
      <c r="AP18" s="65">
        <v>44927</v>
      </c>
      <c r="AQ18" s="66" t="s">
        <v>78</v>
      </c>
      <c r="AR18" s="64">
        <f>'IP 1.2.1.'!$D$37</f>
        <v>573</v>
      </c>
      <c r="AS18" s="64">
        <f>'IP 1.2.1.'!$F$37</f>
        <v>573</v>
      </c>
      <c r="AT18" s="64">
        <f>'IP 1.2.1.'!$H$37</f>
        <v>573</v>
      </c>
      <c r="AU18" s="64">
        <f>'IP 1.2.1.'!$J$37</f>
        <v>573</v>
      </c>
      <c r="AV18" s="64">
        <f>'IP 1.2.1.'!$L$37</f>
        <v>573</v>
      </c>
      <c r="AW18" s="64">
        <f>'IP 1.2.1.'!$D$39</f>
        <v>602</v>
      </c>
      <c r="AX18" s="64">
        <f>'IP 1.2.1.'!$F$39</f>
        <v>602</v>
      </c>
      <c r="AY18" s="64">
        <f>'IP 1.2.1.'!$H$39</f>
        <v>602</v>
      </c>
      <c r="AZ18" s="64">
        <f>'IP 1.2.1.'!$J$39</f>
        <v>662</v>
      </c>
      <c r="BA18" s="64">
        <f>'IP 1.2.1.'!$L$39</f>
        <v>662</v>
      </c>
      <c r="BB18" s="64">
        <f>'IP 1.2.1.'!$D$41</f>
        <v>662</v>
      </c>
      <c r="BC18" s="64">
        <f>'IP 1.2.1.'!$F$41</f>
        <v>728</v>
      </c>
      <c r="BD18" s="64">
        <f>'IP 1.2.1.'!$H$41</f>
        <v>728</v>
      </c>
      <c r="BE18" s="64">
        <f>'IP 1.2.1.'!$J$41</f>
        <v>728</v>
      </c>
      <c r="BF18" s="64">
        <f>'IP 1.2.1.'!$L$41</f>
        <v>728</v>
      </c>
      <c r="BG18" s="64">
        <f>'IP 1.2.1.'!$D$43</f>
        <v>728</v>
      </c>
      <c r="BH18" s="74">
        <f t="shared" si="3"/>
        <v>728</v>
      </c>
      <c r="BI18" s="86">
        <v>1704</v>
      </c>
      <c r="BJ18" s="86">
        <v>1704</v>
      </c>
      <c r="BK18" s="88" t="s">
        <v>83</v>
      </c>
      <c r="BL18" s="60">
        <v>7847</v>
      </c>
      <c r="BM18" s="75">
        <f t="shared" ref="BM18:BM20" si="6">BI18*1.085</f>
        <v>1848.84</v>
      </c>
      <c r="BN18" s="75"/>
      <c r="BO18" s="88" t="s">
        <v>83</v>
      </c>
      <c r="BP18" s="60"/>
      <c r="BQ18" s="75">
        <f t="shared" ref="BQ18:BQ20" si="7">BM18*1.085</f>
        <v>2005.9913999999999</v>
      </c>
      <c r="BR18" s="75"/>
      <c r="BS18" s="88" t="s">
        <v>83</v>
      </c>
      <c r="BT18" s="62"/>
      <c r="BU18" s="75">
        <f t="shared" ref="BU18:BU20" si="8">BQ18*1.085</f>
        <v>2176.500669</v>
      </c>
      <c r="BV18" s="75"/>
      <c r="BW18" s="88" t="s">
        <v>83</v>
      </c>
      <c r="BX18" s="62"/>
      <c r="BY18" s="75">
        <f t="shared" ref="BY18:BY20" si="9">BU18*1.085</f>
        <v>2361.5032258649999</v>
      </c>
      <c r="BZ18" s="75"/>
      <c r="CA18" s="88" t="s">
        <v>83</v>
      </c>
      <c r="CB18" s="60"/>
      <c r="CC18" s="75">
        <f t="shared" ref="CC18:CC20" si="10">BY18*1.085</f>
        <v>2562.2310000635248</v>
      </c>
      <c r="CD18" s="75"/>
      <c r="CE18" s="88" t="s">
        <v>83</v>
      </c>
      <c r="CF18" s="60"/>
      <c r="CG18" s="75">
        <f t="shared" ref="CG18:CG20" si="11">CC18*1.085</f>
        <v>2780.0206350689241</v>
      </c>
      <c r="CH18" s="75"/>
      <c r="CI18" s="88" t="s">
        <v>83</v>
      </c>
      <c r="CJ18" s="77"/>
      <c r="CK18" s="75">
        <f t="shared" ref="CK18:CK20" si="12">CG18*1.085</f>
        <v>3016.3223890497825</v>
      </c>
      <c r="CL18" s="75"/>
      <c r="CM18" s="88" t="s">
        <v>83</v>
      </c>
      <c r="CN18" s="77"/>
      <c r="CO18" s="75">
        <f t="shared" ref="CO18:CO20" si="13">CK18*1.085</f>
        <v>3272.7097921190139</v>
      </c>
      <c r="CP18" s="75"/>
      <c r="CQ18" s="88" t="s">
        <v>83</v>
      </c>
      <c r="CR18" s="77"/>
      <c r="CS18" s="75">
        <f t="shared" ref="CS18:CS20" si="14">CO18*1.085</f>
        <v>3550.8901244491299</v>
      </c>
      <c r="CT18" s="75"/>
      <c r="CU18" s="88" t="s">
        <v>83</v>
      </c>
      <c r="CV18" s="77"/>
      <c r="CW18" s="75">
        <f t="shared" ref="CW18:CW20" si="15">CS18*1.085</f>
        <v>3852.7157850273056</v>
      </c>
      <c r="CX18" s="86"/>
      <c r="CY18" s="88" t="s">
        <v>83</v>
      </c>
      <c r="CZ18" s="77"/>
      <c r="DA18" s="75">
        <f t="shared" ref="DA18:DA20" si="16">CW18*1.085</f>
        <v>4180.1966267546268</v>
      </c>
      <c r="DB18" s="86"/>
      <c r="DC18" s="88" t="s">
        <v>83</v>
      </c>
      <c r="DD18" s="77"/>
      <c r="DE18" s="75">
        <f t="shared" ref="DE18:DE20" si="17">DA18*1.085</f>
        <v>4535.5133400287696</v>
      </c>
      <c r="DF18" s="86"/>
      <c r="DG18" s="88" t="s">
        <v>83</v>
      </c>
      <c r="DH18" s="77"/>
      <c r="DI18" s="75">
        <f t="shared" ref="DI18:DI20" si="18">DE18*1.085</f>
        <v>4921.0319739312145</v>
      </c>
      <c r="DJ18" s="86"/>
      <c r="DK18" s="88" t="s">
        <v>83</v>
      </c>
      <c r="DL18" s="77"/>
      <c r="DM18" s="75">
        <f t="shared" ref="DM18:DM20" si="19">DI18*1.085</f>
        <v>5339.3196917153673</v>
      </c>
      <c r="DN18" s="86"/>
      <c r="DO18" s="88" t="s">
        <v>83</v>
      </c>
      <c r="DP18" s="77"/>
      <c r="DQ18" s="75">
        <f t="shared" ref="DQ18:DQ20" si="20">DM18*1.085</f>
        <v>5793.1618655111733</v>
      </c>
      <c r="DR18" s="86"/>
      <c r="DS18" s="88" t="s">
        <v>83</v>
      </c>
      <c r="DT18" s="77"/>
      <c r="DU18" s="77">
        <f t="shared" si="4"/>
        <v>53900.948518583835</v>
      </c>
      <c r="DV18" s="78" t="str">
        <f>'IP 1.2.1.'!$C$7</f>
        <v>DesarrolloEconómicoIndustriayTurismo</v>
      </c>
      <c r="DW18" s="78" t="str">
        <f>'IP 1.2.1.'!$C$55</f>
        <v xml:space="preserve">Secretaría Distrital de Desarrollo Económico                                                                                </v>
      </c>
      <c r="DX18" s="78" t="str">
        <f>'IP 1.2.1.'!$C$56</f>
        <v>Subdirección de Innovación y Productividad</v>
      </c>
      <c r="DY18" s="62" t="str">
        <f>'IP 1.2.1.'!$C$53</f>
        <v xml:space="preserve">Ana Maria Veloza Cardenas </v>
      </c>
      <c r="DZ18" s="62" t="str">
        <f>'IP 1.2.1.'!$C$58</f>
        <v>(601)3693777</v>
      </c>
      <c r="EA18" s="79" t="str">
        <f>'IP 1.2.1.'!$C$57</f>
        <v>aveloza@desarrolloeconomico.gov.co</v>
      </c>
      <c r="EB18" s="78"/>
      <c r="EC18" s="78"/>
      <c r="ED18" s="78"/>
      <c r="EE18" s="62"/>
      <c r="EF18" s="62"/>
      <c r="EG18" s="79"/>
      <c r="EH18" s="91"/>
      <c r="EI18" s="91"/>
      <c r="EJ18" s="91"/>
      <c r="EK18" s="91"/>
    </row>
    <row r="19" spans="1:141" ht="63.75">
      <c r="A19" s="60" t="s">
        <v>73</v>
      </c>
      <c r="B19" s="61">
        <v>0.25</v>
      </c>
      <c r="C19" s="62" t="s">
        <v>108</v>
      </c>
      <c r="D19" s="63">
        <f t="shared" si="0"/>
        <v>8.3333333333333329E-2</v>
      </c>
      <c r="E19" s="62" t="s">
        <v>109</v>
      </c>
      <c r="F19" s="62" t="s">
        <v>110</v>
      </c>
      <c r="G19" s="89" t="str">
        <f>'IR 1.2.'!C12</f>
        <v>N/A</v>
      </c>
      <c r="H19" s="89" t="s">
        <v>77</v>
      </c>
      <c r="I19" s="90" t="str">
        <f>'IR 1.2.'!D25</f>
        <v>N/D</v>
      </c>
      <c r="J19" s="89" t="str">
        <f>'IR 1.2.'!G25</f>
        <v>N/D</v>
      </c>
      <c r="K19" s="65">
        <v>44927</v>
      </c>
      <c r="L19" s="66" t="s">
        <v>78</v>
      </c>
      <c r="M19" s="67">
        <f>'IR 1.2.'!$D$32</f>
        <v>0.03</v>
      </c>
      <c r="N19" s="67">
        <f>'IR 1.2.'!$F$32</f>
        <v>0.03</v>
      </c>
      <c r="O19" s="67">
        <f>'IR 1.2.'!$H$32</f>
        <v>0.03</v>
      </c>
      <c r="P19" s="67">
        <f>'IR 1.2.'!$J$32</f>
        <v>0.03</v>
      </c>
      <c r="Q19" s="67">
        <f>'IR 1.2.'!$L$32</f>
        <v>0</v>
      </c>
      <c r="R19" s="67">
        <f>'IR 1.2.'!$D$34</f>
        <v>0</v>
      </c>
      <c r="S19" s="67">
        <f>'IR 1.2.'!$F$34</f>
        <v>0</v>
      </c>
      <c r="T19" s="67">
        <f>'IR 1.2.'!$H$34</f>
        <v>0</v>
      </c>
      <c r="U19" s="67">
        <f>'IR 1.2.'!$J$34</f>
        <v>0</v>
      </c>
      <c r="V19" s="67">
        <f>'IR 1.2.'!$L$34</f>
        <v>0</v>
      </c>
      <c r="W19" s="67">
        <f>'IR 1.2.'!$D$36</f>
        <v>0</v>
      </c>
      <c r="X19" s="67">
        <f>'IR 1.2.'!$F$36</f>
        <v>0</v>
      </c>
      <c r="Y19" s="67">
        <f>'IR 1.2.'!$H$36</f>
        <v>0</v>
      </c>
      <c r="Z19" s="67">
        <f>'IR 1.2.'!$J$36</f>
        <v>0</v>
      </c>
      <c r="AA19" s="67">
        <f>'IR 1.2.'!$L$36</f>
        <v>0</v>
      </c>
      <c r="AB19" s="67">
        <f>'IR 1.2.'!$D$38</f>
        <v>0</v>
      </c>
      <c r="AC19" s="68">
        <f t="shared" si="1"/>
        <v>0</v>
      </c>
      <c r="AD19" s="60" t="s">
        <v>114</v>
      </c>
      <c r="AE19" s="69">
        <f t="shared" si="5"/>
        <v>2.7777777777777776E-2</v>
      </c>
      <c r="AF19" s="62" t="s">
        <v>115</v>
      </c>
      <c r="AG19" s="62" t="s">
        <v>116</v>
      </c>
      <c r="AH19" s="70" t="str">
        <f>'IP 1.2.2.'!$C$14</f>
        <v>Trabajodecenteycrecimientoeconómico</v>
      </c>
      <c r="AI19" s="71" t="str">
        <f>MID('IP 1.2.2.'!$F$14,1,3)</f>
        <v>8.3</v>
      </c>
      <c r="AJ19" s="62" t="str">
        <f>'IP 1.2.2.'!$C$16</f>
        <v>N/A</v>
      </c>
      <c r="AK19" s="89" t="s">
        <v>82</v>
      </c>
      <c r="AL19" s="71" t="str">
        <f>'IP 1.2.2.'!$C$4</f>
        <v>Sí</v>
      </c>
      <c r="AM19" s="71">
        <f>'IP 1.2.2.'!$H$4</f>
        <v>180</v>
      </c>
      <c r="AN19" s="72">
        <f>'IP 1.2.2.'!$D$30</f>
        <v>410</v>
      </c>
      <c r="AO19" s="73">
        <f>'IP 1.2.2.'!$G$30</f>
        <v>2021</v>
      </c>
      <c r="AP19" s="65">
        <v>44927</v>
      </c>
      <c r="AQ19" s="66" t="s">
        <v>78</v>
      </c>
      <c r="AR19" s="64">
        <f>'IP 1.2.2.'!$D$37</f>
        <v>287</v>
      </c>
      <c r="AS19" s="64">
        <f>'IP 1.2.2.'!$F$37</f>
        <v>287</v>
      </c>
      <c r="AT19" s="64">
        <f>'IP 1.2.2.'!$H$37</f>
        <v>287</v>
      </c>
      <c r="AU19" s="64">
        <f>'IP 1.2.2.'!$J$37</f>
        <v>287</v>
      </c>
      <c r="AV19" s="64">
        <f>'IP 1.2.2.'!$L$37</f>
        <v>287</v>
      </c>
      <c r="AW19" s="64">
        <f>'IP 1.2.2.'!$D$39</f>
        <v>301</v>
      </c>
      <c r="AX19" s="64">
        <f>'IP 1.2.2.'!$F$39</f>
        <v>301</v>
      </c>
      <c r="AY19" s="64">
        <f>'IP 1.2.2.'!$H$39</f>
        <v>301</v>
      </c>
      <c r="AZ19" s="64">
        <f>'IP 1.2.2.'!$J$39</f>
        <v>331</v>
      </c>
      <c r="BA19" s="64">
        <f>'IP 1.2.2.'!$L$39</f>
        <v>331</v>
      </c>
      <c r="BB19" s="64">
        <f>'IP 1.2.2.'!$D$41</f>
        <v>331</v>
      </c>
      <c r="BC19" s="64">
        <f>'IP 1.2.2.'!$F$41</f>
        <v>364</v>
      </c>
      <c r="BD19" s="64">
        <f>'IP 1.2.2.'!$H$41</f>
        <v>364</v>
      </c>
      <c r="BE19" s="64">
        <f>'IP 1.2.2.'!$J$41</f>
        <v>364</v>
      </c>
      <c r="BF19" s="64">
        <f>'IP 1.2.2.'!$L$41</f>
        <v>364</v>
      </c>
      <c r="BG19" s="64">
        <f>'IP 1.2.2.'!$D$43</f>
        <v>364</v>
      </c>
      <c r="BH19" s="92">
        <f t="shared" si="3"/>
        <v>364</v>
      </c>
      <c r="BI19" s="86">
        <v>2865</v>
      </c>
      <c r="BJ19" s="86">
        <v>2865</v>
      </c>
      <c r="BK19" s="88" t="s">
        <v>83</v>
      </c>
      <c r="BL19" s="93">
        <v>7848</v>
      </c>
      <c r="BM19" s="75">
        <f t="shared" si="6"/>
        <v>3108.5250000000001</v>
      </c>
      <c r="BN19" s="75"/>
      <c r="BO19" s="88" t="s">
        <v>83</v>
      </c>
      <c r="BP19" s="93"/>
      <c r="BQ19" s="75">
        <f t="shared" si="7"/>
        <v>3372.7496249999999</v>
      </c>
      <c r="BR19" s="75"/>
      <c r="BS19" s="88" t="s">
        <v>83</v>
      </c>
      <c r="BT19" s="89"/>
      <c r="BU19" s="75">
        <f t="shared" si="8"/>
        <v>3659.4333431249997</v>
      </c>
      <c r="BV19" s="75"/>
      <c r="BW19" s="88" t="s">
        <v>83</v>
      </c>
      <c r="BX19" s="89"/>
      <c r="BY19" s="75">
        <f t="shared" si="9"/>
        <v>3970.4851772906245</v>
      </c>
      <c r="BZ19" s="75"/>
      <c r="CA19" s="88" t="s">
        <v>83</v>
      </c>
      <c r="CB19" s="93"/>
      <c r="CC19" s="75">
        <f t="shared" si="10"/>
        <v>4307.9764173603271</v>
      </c>
      <c r="CD19" s="75"/>
      <c r="CE19" s="88" t="s">
        <v>83</v>
      </c>
      <c r="CF19" s="93"/>
      <c r="CG19" s="75">
        <f t="shared" si="11"/>
        <v>4674.1544128359546</v>
      </c>
      <c r="CH19" s="75"/>
      <c r="CI19" s="88" t="s">
        <v>83</v>
      </c>
      <c r="CJ19" s="94"/>
      <c r="CK19" s="75">
        <f t="shared" si="12"/>
        <v>5071.4575379270109</v>
      </c>
      <c r="CL19" s="75"/>
      <c r="CM19" s="88" t="s">
        <v>83</v>
      </c>
      <c r="CN19" s="94"/>
      <c r="CO19" s="75">
        <f t="shared" si="13"/>
        <v>5502.5314286508064</v>
      </c>
      <c r="CP19" s="75"/>
      <c r="CQ19" s="88" t="s">
        <v>83</v>
      </c>
      <c r="CR19" s="94"/>
      <c r="CS19" s="75">
        <f t="shared" si="14"/>
        <v>5970.246600086125</v>
      </c>
      <c r="CT19" s="75"/>
      <c r="CU19" s="88" t="s">
        <v>83</v>
      </c>
      <c r="CV19" s="94"/>
      <c r="CW19" s="75">
        <f t="shared" si="15"/>
        <v>6477.7175610934455</v>
      </c>
      <c r="CX19" s="86"/>
      <c r="CY19" s="88" t="s">
        <v>83</v>
      </c>
      <c r="CZ19" s="94"/>
      <c r="DA19" s="75">
        <f t="shared" si="16"/>
        <v>7028.3235537863884</v>
      </c>
      <c r="DB19" s="86"/>
      <c r="DC19" s="88" t="s">
        <v>83</v>
      </c>
      <c r="DD19" s="94"/>
      <c r="DE19" s="75">
        <f t="shared" si="17"/>
        <v>7625.7310558582312</v>
      </c>
      <c r="DF19" s="86"/>
      <c r="DG19" s="88" t="s">
        <v>83</v>
      </c>
      <c r="DH19" s="94"/>
      <c r="DI19" s="75">
        <f t="shared" si="18"/>
        <v>8273.9181956061802</v>
      </c>
      <c r="DJ19" s="86"/>
      <c r="DK19" s="88" t="s">
        <v>83</v>
      </c>
      <c r="DL19" s="94"/>
      <c r="DM19" s="75">
        <f t="shared" si="19"/>
        <v>8977.2012422327061</v>
      </c>
      <c r="DN19" s="86"/>
      <c r="DO19" s="88" t="s">
        <v>83</v>
      </c>
      <c r="DP19" s="94"/>
      <c r="DQ19" s="75">
        <f t="shared" si="20"/>
        <v>9740.2633478224852</v>
      </c>
      <c r="DR19" s="86"/>
      <c r="DS19" s="88" t="s">
        <v>83</v>
      </c>
      <c r="DT19" s="94"/>
      <c r="DU19" s="77">
        <f t="shared" si="4"/>
        <v>90625.714498675283</v>
      </c>
      <c r="DV19" s="78" t="str">
        <f>'IP 1.2.2.'!$C$7</f>
        <v>DesarrolloEconómicoIndustriayTurismo</v>
      </c>
      <c r="DW19" s="78" t="str">
        <f>'IP 1.2.2.'!$C$55</f>
        <v>Secretaría Distrital de Desarrollo Económico</v>
      </c>
      <c r="DX19" s="78" t="str">
        <f>'IP 1.2.2.'!$C$56</f>
        <v>Dirección de Competitividad Bogotá Región</v>
      </c>
      <c r="DY19" s="62" t="str">
        <f>'IP 1.2.2.'!$C$53</f>
        <v>Mariana Muñoz</v>
      </c>
      <c r="DZ19" s="62" t="str">
        <f>'IP 1.2.2.'!$C$58</f>
        <v>(601)3693777 Ext: 164</v>
      </c>
      <c r="EA19" s="79" t="str">
        <f>'IP 1.2.2.'!$C$57</f>
        <v>mmunoz@desarrolloeconomico.gov.co</v>
      </c>
      <c r="EB19" s="78"/>
      <c r="EC19" s="78"/>
      <c r="ED19" s="78"/>
      <c r="EE19" s="62"/>
      <c r="EF19" s="62"/>
      <c r="EG19" s="79"/>
      <c r="EH19" s="91"/>
      <c r="EI19" s="91"/>
      <c r="EJ19" s="91"/>
      <c r="EK19" s="91"/>
    </row>
    <row r="20" spans="1:141" ht="63.75">
      <c r="A20" s="60" t="s">
        <v>73</v>
      </c>
      <c r="B20" s="61">
        <v>0.25</v>
      </c>
      <c r="C20" s="62" t="s">
        <v>108</v>
      </c>
      <c r="D20" s="63">
        <f t="shared" si="0"/>
        <v>8.3333333333333329E-2</v>
      </c>
      <c r="E20" s="62" t="s">
        <v>109</v>
      </c>
      <c r="F20" s="62" t="s">
        <v>110</v>
      </c>
      <c r="G20" s="89" t="str">
        <f>'IR 1.2.'!C12</f>
        <v>N/A</v>
      </c>
      <c r="H20" s="89" t="s">
        <v>77</v>
      </c>
      <c r="I20" s="90" t="str">
        <f>'IR 1.2.'!D25</f>
        <v>N/D</v>
      </c>
      <c r="J20" s="89" t="str">
        <f>'IR 1.2.'!G25</f>
        <v>N/D</v>
      </c>
      <c r="K20" s="65">
        <v>44927</v>
      </c>
      <c r="L20" s="66" t="s">
        <v>78</v>
      </c>
      <c r="M20" s="67">
        <f>'IR 1.2.'!$D$32</f>
        <v>0.03</v>
      </c>
      <c r="N20" s="67">
        <f>'IR 1.2.'!$F$32</f>
        <v>0.03</v>
      </c>
      <c r="O20" s="67">
        <f>'IR 1.2.'!$H$32</f>
        <v>0.03</v>
      </c>
      <c r="P20" s="67">
        <f>'IR 1.2.'!$J$32</f>
        <v>0.03</v>
      </c>
      <c r="Q20" s="67">
        <f>'IR 1.2.'!$L$32</f>
        <v>0</v>
      </c>
      <c r="R20" s="67">
        <f>'IR 1.2.'!$D$34</f>
        <v>0</v>
      </c>
      <c r="S20" s="67">
        <f>'IR 1.2.'!$F$34</f>
        <v>0</v>
      </c>
      <c r="T20" s="67">
        <f>'IR 1.2.'!$H$34</f>
        <v>0</v>
      </c>
      <c r="U20" s="67">
        <f>'IR 1.2.'!$J$34</f>
        <v>0</v>
      </c>
      <c r="V20" s="67">
        <f>'IR 1.2.'!$L$34</f>
        <v>0</v>
      </c>
      <c r="W20" s="67">
        <f>'IR 1.2.'!$D$36</f>
        <v>0</v>
      </c>
      <c r="X20" s="67">
        <f>'IR 1.2.'!$F$36</f>
        <v>0</v>
      </c>
      <c r="Y20" s="67">
        <f>'IR 1.2.'!$H$36</f>
        <v>0</v>
      </c>
      <c r="Z20" s="67">
        <f>'IR 1.2.'!$J$36</f>
        <v>0</v>
      </c>
      <c r="AA20" s="67">
        <f>'IR 1.2.'!$L$36</f>
        <v>0</v>
      </c>
      <c r="AB20" s="67">
        <f>'IR 1.2.'!$D$38</f>
        <v>0</v>
      </c>
      <c r="AC20" s="68">
        <f t="shared" si="1"/>
        <v>0</v>
      </c>
      <c r="AD20" s="62" t="s">
        <v>117</v>
      </c>
      <c r="AE20" s="69">
        <f t="shared" si="5"/>
        <v>2.7777777777777776E-2</v>
      </c>
      <c r="AF20" s="62" t="s">
        <v>118</v>
      </c>
      <c r="AG20" s="62" t="s">
        <v>119</v>
      </c>
      <c r="AH20" s="70" t="str">
        <f>'IP 1.2.3.'!$C$14</f>
        <v>Trabajodecenteycrecimientoeconómico</v>
      </c>
      <c r="AI20" s="71" t="str">
        <f>MID('IP 1.2.3.'!$F$14,1,3)</f>
        <v>8.a</v>
      </c>
      <c r="AJ20" s="62" t="str">
        <f>'IP 1.2.3.'!$C$16</f>
        <v>N/A</v>
      </c>
      <c r="AK20" s="89" t="s">
        <v>82</v>
      </c>
      <c r="AL20" s="71" t="str">
        <f>'IP 1.2.3.'!$C$4</f>
        <v>Sí</v>
      </c>
      <c r="AM20" s="71">
        <f>'IP 1.2.3.'!$H$4</f>
        <v>177</v>
      </c>
      <c r="AN20" s="72" t="str">
        <f>'IP 1.2.3.'!$D$30</f>
        <v>N/D</v>
      </c>
      <c r="AO20" s="73" t="str">
        <f>'IP 1.2.3.'!$G$30</f>
        <v>N/D</v>
      </c>
      <c r="AP20" s="65">
        <v>44927</v>
      </c>
      <c r="AQ20" s="66" t="s">
        <v>78</v>
      </c>
      <c r="AR20" s="64">
        <f>'IP 1.2.3.'!$D$37</f>
        <v>172</v>
      </c>
      <c r="AS20" s="64">
        <f>'IP 1.2.3.'!$F$37</f>
        <v>172</v>
      </c>
      <c r="AT20" s="64">
        <f>'IP 1.2.3.'!$H$37</f>
        <v>172</v>
      </c>
      <c r="AU20" s="64">
        <f>'IP 1.2.3.'!$J$37</f>
        <v>172</v>
      </c>
      <c r="AV20" s="64">
        <f>'IP 1.2.3.'!$L$37</f>
        <v>172</v>
      </c>
      <c r="AW20" s="64">
        <f>'IP 1.2.3.'!$D$39</f>
        <v>180</v>
      </c>
      <c r="AX20" s="64">
        <f>'IP 1.2.3.'!$F$39</f>
        <v>180</v>
      </c>
      <c r="AY20" s="64">
        <f>'IP 1.2.3.'!$H$39</f>
        <v>180</v>
      </c>
      <c r="AZ20" s="64">
        <f>'IP 1.2.3.'!$J$39</f>
        <v>199</v>
      </c>
      <c r="BA20" s="64">
        <f>'IP 1.2.3.'!$L$39</f>
        <v>199</v>
      </c>
      <c r="BB20" s="64">
        <f>'IP 1.2.3.'!$D$41</f>
        <v>199</v>
      </c>
      <c r="BC20" s="64">
        <f>'IP 1.2.3.'!$F$41</f>
        <v>218</v>
      </c>
      <c r="BD20" s="64">
        <f>'IP 1.2.3.'!$H$41</f>
        <v>218</v>
      </c>
      <c r="BE20" s="64">
        <f>'IP 1.2.3.'!$J$41</f>
        <v>218</v>
      </c>
      <c r="BF20" s="64">
        <f>'IP 1.2.3.'!$L$41</f>
        <v>218</v>
      </c>
      <c r="BG20" s="64">
        <f>'IP 1.2.3.'!$D$43</f>
        <v>218</v>
      </c>
      <c r="BH20" s="92">
        <f t="shared" si="3"/>
        <v>218</v>
      </c>
      <c r="BI20" s="86">
        <v>1719</v>
      </c>
      <c r="BJ20" s="86">
        <v>1719</v>
      </c>
      <c r="BK20" s="88" t="s">
        <v>83</v>
      </c>
      <c r="BL20" s="95" t="s">
        <v>120</v>
      </c>
      <c r="BM20" s="75">
        <f t="shared" si="6"/>
        <v>1865.115</v>
      </c>
      <c r="BN20" s="75"/>
      <c r="BO20" s="88" t="s">
        <v>83</v>
      </c>
      <c r="BP20" s="93"/>
      <c r="BQ20" s="75">
        <f t="shared" si="7"/>
        <v>2023.6497749999999</v>
      </c>
      <c r="BR20" s="75"/>
      <c r="BS20" s="88" t="s">
        <v>83</v>
      </c>
      <c r="BT20" s="89"/>
      <c r="BU20" s="75">
        <f t="shared" si="8"/>
        <v>2195.6600058749996</v>
      </c>
      <c r="BV20" s="75"/>
      <c r="BW20" s="88" t="s">
        <v>83</v>
      </c>
      <c r="BX20" s="89"/>
      <c r="BY20" s="75">
        <f t="shared" si="9"/>
        <v>2382.2911063743745</v>
      </c>
      <c r="BZ20" s="75"/>
      <c r="CA20" s="88" t="s">
        <v>83</v>
      </c>
      <c r="CB20" s="93"/>
      <c r="CC20" s="75">
        <f t="shared" si="10"/>
        <v>2584.7858504161964</v>
      </c>
      <c r="CD20" s="75"/>
      <c r="CE20" s="88" t="s">
        <v>83</v>
      </c>
      <c r="CF20" s="93"/>
      <c r="CG20" s="75">
        <f t="shared" si="11"/>
        <v>2804.4926477015729</v>
      </c>
      <c r="CH20" s="75"/>
      <c r="CI20" s="88" t="s">
        <v>83</v>
      </c>
      <c r="CJ20" s="94"/>
      <c r="CK20" s="75">
        <f t="shared" si="12"/>
        <v>3042.8745227562063</v>
      </c>
      <c r="CL20" s="75"/>
      <c r="CM20" s="88" t="s">
        <v>83</v>
      </c>
      <c r="CN20" s="94"/>
      <c r="CO20" s="75">
        <f t="shared" si="13"/>
        <v>3301.5188571904837</v>
      </c>
      <c r="CP20" s="75"/>
      <c r="CQ20" s="88" t="s">
        <v>83</v>
      </c>
      <c r="CR20" s="94"/>
      <c r="CS20" s="75">
        <f t="shared" si="14"/>
        <v>3582.1479600516745</v>
      </c>
      <c r="CT20" s="75"/>
      <c r="CU20" s="88" t="s">
        <v>83</v>
      </c>
      <c r="CV20" s="94"/>
      <c r="CW20" s="75">
        <f t="shared" si="15"/>
        <v>3886.6305366560669</v>
      </c>
      <c r="CX20" s="86"/>
      <c r="CY20" s="88" t="s">
        <v>83</v>
      </c>
      <c r="CZ20" s="94"/>
      <c r="DA20" s="75">
        <f t="shared" si="16"/>
        <v>4216.9941322718323</v>
      </c>
      <c r="DB20" s="86"/>
      <c r="DC20" s="88" t="s">
        <v>83</v>
      </c>
      <c r="DD20" s="94"/>
      <c r="DE20" s="75">
        <f t="shared" si="17"/>
        <v>4575.4386335149375</v>
      </c>
      <c r="DF20" s="86"/>
      <c r="DG20" s="88" t="s">
        <v>83</v>
      </c>
      <c r="DH20" s="94"/>
      <c r="DI20" s="75">
        <f t="shared" si="18"/>
        <v>4964.3509173637067</v>
      </c>
      <c r="DJ20" s="86"/>
      <c r="DK20" s="88" t="s">
        <v>83</v>
      </c>
      <c r="DL20" s="94"/>
      <c r="DM20" s="75">
        <f t="shared" si="19"/>
        <v>5386.3207453396217</v>
      </c>
      <c r="DN20" s="86"/>
      <c r="DO20" s="88" t="s">
        <v>83</v>
      </c>
      <c r="DP20" s="94"/>
      <c r="DQ20" s="75">
        <f t="shared" si="20"/>
        <v>5844.1580086934891</v>
      </c>
      <c r="DR20" s="86"/>
      <c r="DS20" s="88" t="s">
        <v>83</v>
      </c>
      <c r="DT20" s="94"/>
      <c r="DU20" s="77">
        <f t="shared" si="4"/>
        <v>54375.428699205164</v>
      </c>
      <c r="DV20" s="78" t="str">
        <f>'IP 1.2.3.'!$C$7</f>
        <v>DesarrolloEconómicoIndustriayTurismo</v>
      </c>
      <c r="DW20" s="78" t="str">
        <f>'IP 1.2.3.'!$C$55</f>
        <v>Secretaría Distrital de Desarrollo Económico</v>
      </c>
      <c r="DX20" s="78" t="str">
        <f>'IP 1.2.3.'!$C$56</f>
        <v>Dirección de Competitividad Bogotá Región</v>
      </c>
      <c r="DY20" s="62" t="str">
        <f>'IP 1.2.3.'!$C$53</f>
        <v>Mariana Muñoz</v>
      </c>
      <c r="DZ20" s="62" t="str">
        <f>'IP 1.2.3.'!$C$58</f>
        <v>(601)3693777 Ext: 164</v>
      </c>
      <c r="EA20" s="79" t="str">
        <f>'IP 1.2.3.'!$C$57</f>
        <v>mmunoz@desarrolloeconomico.gov.co</v>
      </c>
      <c r="EB20" s="78"/>
      <c r="EC20" s="78"/>
      <c r="ED20" s="78"/>
      <c r="EE20" s="62"/>
      <c r="EF20" s="62"/>
      <c r="EG20" s="79"/>
      <c r="EH20" s="91"/>
      <c r="EI20" s="91"/>
      <c r="EJ20" s="91"/>
      <c r="EK20" s="91"/>
    </row>
    <row r="21" spans="1:141" ht="89.25">
      <c r="A21" s="60" t="s">
        <v>73</v>
      </c>
      <c r="B21" s="61">
        <v>0.25</v>
      </c>
      <c r="C21" s="96" t="s">
        <v>121</v>
      </c>
      <c r="D21" s="63">
        <f t="shared" si="0"/>
        <v>8.3333333333333329E-2</v>
      </c>
      <c r="E21" s="89" t="s">
        <v>1031</v>
      </c>
      <c r="F21" s="97" t="s">
        <v>1027</v>
      </c>
      <c r="G21" s="89" t="str">
        <f>'IR 1.3.'!C12</f>
        <v>N/A</v>
      </c>
      <c r="H21" s="89" t="s">
        <v>82</v>
      </c>
      <c r="I21" s="536">
        <f>'IR 1.3.'!D25</f>
        <v>43</v>
      </c>
      <c r="J21" s="97">
        <f>'IR 1.3.'!G25</f>
        <v>2021</v>
      </c>
      <c r="K21" s="65">
        <v>44927</v>
      </c>
      <c r="L21" s="66" t="s">
        <v>78</v>
      </c>
      <c r="M21" s="535">
        <f>'IR 1.3.'!$D$32</f>
        <v>42</v>
      </c>
      <c r="N21" s="535">
        <f>'IR 1.3.'!$F$32</f>
        <v>46</v>
      </c>
      <c r="O21" s="535">
        <f>'IR 1.3.'!$H$32</f>
        <v>52</v>
      </c>
      <c r="P21" s="535">
        <f>'IR 1.3.'!$J$32</f>
        <v>56</v>
      </c>
      <c r="Q21" s="535">
        <f>'IR 1.3.'!$L$32</f>
        <v>60</v>
      </c>
      <c r="R21" s="535">
        <f>'IR 1.3.'!$D$34</f>
        <v>0</v>
      </c>
      <c r="S21" s="535">
        <f>'IR 1.3.'!$F$34</f>
        <v>0</v>
      </c>
      <c r="T21" s="535">
        <f>'IR 1.3.'!$H$34</f>
        <v>0</v>
      </c>
      <c r="U21" s="535">
        <f>'IR 1.3.'!$J$34</f>
        <v>0</v>
      </c>
      <c r="V21" s="535">
        <f>'IR 1.3.'!$L$34</f>
        <v>0</v>
      </c>
      <c r="W21" s="535">
        <f>'IR 1.3.'!$D$36</f>
        <v>0</v>
      </c>
      <c r="X21" s="535">
        <f>'IR 1.3.'!$F$36</f>
        <v>0</v>
      </c>
      <c r="Y21" s="535">
        <f>'IR 1.3.'!$H$36</f>
        <v>0</v>
      </c>
      <c r="Z21" s="535">
        <f>'IR 1.3.'!$J$36</f>
        <v>0</v>
      </c>
      <c r="AA21" s="535">
        <f>'IR 1.3.'!$L$36</f>
        <v>0</v>
      </c>
      <c r="AB21" s="535">
        <f>'IR 1.3.'!$D$38</f>
        <v>0</v>
      </c>
      <c r="AC21" s="535">
        <f>+AB21</f>
        <v>0</v>
      </c>
      <c r="AD21" s="78" t="s">
        <v>123</v>
      </c>
      <c r="AE21" s="69">
        <v>0.4</v>
      </c>
      <c r="AF21" s="62" t="s">
        <v>124</v>
      </c>
      <c r="AG21" s="62" t="s">
        <v>125</v>
      </c>
      <c r="AH21" s="70" t="str">
        <f>'IP 1.3.1.'!$C$14</f>
        <v>Trabajodecenteycrecimientoeconómico</v>
      </c>
      <c r="AI21" s="71" t="str">
        <f>MID('IP 1.3.1.'!$F$14,1,3)</f>
        <v>8.3</v>
      </c>
      <c r="AJ21" s="62" t="str">
        <f>'IP 1.3.1.'!$C$16</f>
        <v>N/A</v>
      </c>
      <c r="AK21" s="89" t="s">
        <v>82</v>
      </c>
      <c r="AL21" s="71" t="str">
        <f>'IP 1.3.1.'!$C$4</f>
        <v>Sí</v>
      </c>
      <c r="AM21" s="71">
        <f>'IP 1.3.1.'!$H$4</f>
        <v>169</v>
      </c>
      <c r="AN21" s="72">
        <f>'IP 1.3.1.'!$D$30</f>
        <v>39</v>
      </c>
      <c r="AO21" s="73" t="str">
        <f>'IP 1.3.1.'!$G$30</f>
        <v>Promedio simple últimos 6 años</v>
      </c>
      <c r="AP21" s="65">
        <v>44927</v>
      </c>
      <c r="AQ21" s="66" t="s">
        <v>78</v>
      </c>
      <c r="AR21" s="64">
        <f>'IP 1.3.1.'!$D$37</f>
        <v>34</v>
      </c>
      <c r="AS21" s="64">
        <f>'IP 1.3.1.'!$F$37</f>
        <v>38</v>
      </c>
      <c r="AT21" s="64">
        <f>'IP 1.3.1.'!$H$37</f>
        <v>42</v>
      </c>
      <c r="AU21" s="64">
        <f>'IP 1.3.1.'!$J$37</f>
        <v>44</v>
      </c>
      <c r="AV21" s="64">
        <f>'IP 1.3.1.'!$L$37</f>
        <v>48</v>
      </c>
      <c r="AW21" s="64">
        <f>'IP 1.3.1.'!$D$39</f>
        <v>0</v>
      </c>
      <c r="AX21" s="64">
        <f>'IP 1.3.1.'!$F$39</f>
        <v>0</v>
      </c>
      <c r="AY21" s="64">
        <f>'IP 1.3.1.'!$H$39</f>
        <v>0</v>
      </c>
      <c r="AZ21" s="64">
        <f>'IP 1.3.1.'!$J$39</f>
        <v>0</v>
      </c>
      <c r="BA21" s="64">
        <f>'IP 1.3.1.'!$L$39</f>
        <v>0</v>
      </c>
      <c r="BB21" s="64">
        <f>'IP 1.3.1.'!$D$41</f>
        <v>0</v>
      </c>
      <c r="BC21" s="64">
        <f>'IP 1.3.1.'!$F$41</f>
        <v>0</v>
      </c>
      <c r="BD21" s="64">
        <f>'IP 1.3.1.'!$H$41</f>
        <v>0</v>
      </c>
      <c r="BE21" s="64">
        <f>'IP 1.3.1.'!$J$41</f>
        <v>0</v>
      </c>
      <c r="BF21" s="64">
        <f>'IP 1.3.1.'!$L$41</f>
        <v>0</v>
      </c>
      <c r="BG21" s="64">
        <f>'IP 1.3.1.'!$D$43</f>
        <v>0</v>
      </c>
      <c r="BH21" s="92">
        <f>+BG21</f>
        <v>0</v>
      </c>
      <c r="BI21" s="99">
        <v>4166.66</v>
      </c>
      <c r="BJ21" s="99">
        <v>4166.66</v>
      </c>
      <c r="BK21" s="88" t="s">
        <v>83</v>
      </c>
      <c r="BL21" s="93"/>
      <c r="BM21" s="99">
        <v>4400.8329999999996</v>
      </c>
      <c r="BN21" s="99">
        <v>4400.8329999999996</v>
      </c>
      <c r="BO21" s="88" t="s">
        <v>83</v>
      </c>
      <c r="BP21" s="93"/>
      <c r="BQ21" s="75"/>
      <c r="BR21" s="75"/>
      <c r="BS21" s="100"/>
      <c r="BT21" s="89"/>
      <c r="BU21" s="75"/>
      <c r="BV21" s="75"/>
      <c r="BW21" s="100"/>
      <c r="BX21" s="89"/>
      <c r="BY21" s="75"/>
      <c r="BZ21" s="75"/>
      <c r="CA21" s="100"/>
      <c r="CB21" s="93"/>
      <c r="CC21" s="75"/>
      <c r="CD21" s="75"/>
      <c r="CE21" s="100"/>
      <c r="CF21" s="93"/>
      <c r="CG21" s="75"/>
      <c r="CH21" s="75"/>
      <c r="CI21" s="94"/>
      <c r="CJ21" s="94"/>
      <c r="CK21" s="75"/>
      <c r="CL21" s="75"/>
      <c r="CM21" s="94"/>
      <c r="CN21" s="94"/>
      <c r="CO21" s="75"/>
      <c r="CP21" s="75"/>
      <c r="CQ21" s="94"/>
      <c r="CR21" s="94"/>
      <c r="CS21" s="75"/>
      <c r="CT21" s="75"/>
      <c r="CU21" s="94"/>
      <c r="CV21" s="94"/>
      <c r="CW21" s="86"/>
      <c r="CX21" s="86"/>
      <c r="CY21" s="94"/>
      <c r="CZ21" s="94"/>
      <c r="DA21" s="86"/>
      <c r="DB21" s="86"/>
      <c r="DC21" s="94"/>
      <c r="DD21" s="94"/>
      <c r="DE21" s="86"/>
      <c r="DF21" s="86"/>
      <c r="DG21" s="94"/>
      <c r="DH21" s="94"/>
      <c r="DI21" s="86"/>
      <c r="DJ21" s="86"/>
      <c r="DK21" s="94"/>
      <c r="DL21" s="94"/>
      <c r="DM21" s="86"/>
      <c r="DN21" s="86"/>
      <c r="DO21" s="94"/>
      <c r="DP21" s="94"/>
      <c r="DQ21" s="86"/>
      <c r="DR21" s="86"/>
      <c r="DS21" s="94"/>
      <c r="DT21" s="94"/>
      <c r="DU21" s="77">
        <f t="shared" si="4"/>
        <v>8567.4929999999986</v>
      </c>
      <c r="DV21" s="78" t="str">
        <f>'IP 1.3.1.'!$C$7</f>
        <v>DesarrolloEconómicoIndustriayTurismo</v>
      </c>
      <c r="DW21" s="78" t="str">
        <f>'IP 1.3.1.'!$C$55</f>
        <v>Invest In Bogota</v>
      </c>
      <c r="DX21" s="78" t="str">
        <f>'IP 1.3.1.'!$C$56</f>
        <v>Dirección ejecutiva</v>
      </c>
      <c r="DY21" s="62" t="str">
        <f>'IP 1.3.1.'!$C$53</f>
        <v>Maria Isabella Muñoz</v>
      </c>
      <c r="DZ21" s="62" t="str">
        <f>'IP 1.3.1.'!$C$58</f>
        <v xml:space="preserve"> +57 (1) 7423030 Ext. 300 </v>
      </c>
      <c r="EA21" s="79" t="str">
        <f>'IP 1.3.1.'!$C$57</f>
        <v>imunoz@investinbogota.org</v>
      </c>
      <c r="EB21" s="78"/>
      <c r="EC21" s="78"/>
      <c r="ED21" s="78"/>
      <c r="EE21" s="62"/>
      <c r="EF21" s="62"/>
      <c r="EG21" s="79"/>
      <c r="EH21" s="101"/>
      <c r="EI21" s="101"/>
      <c r="EJ21" s="101"/>
      <c r="EK21" s="101"/>
    </row>
    <row r="22" spans="1:141" ht="66" customHeight="1">
      <c r="A22" s="60" t="s">
        <v>73</v>
      </c>
      <c r="B22" s="61">
        <v>0.25</v>
      </c>
      <c r="C22" s="96" t="s">
        <v>121</v>
      </c>
      <c r="D22" s="63">
        <f t="shared" si="0"/>
        <v>8.3333333333333329E-2</v>
      </c>
      <c r="E22" s="89" t="s">
        <v>1028</v>
      </c>
      <c r="F22" s="97" t="s">
        <v>1027</v>
      </c>
      <c r="G22" s="89" t="str">
        <f>'IR 1.3.'!C12</f>
        <v>N/A</v>
      </c>
      <c r="H22" s="89" t="s">
        <v>82</v>
      </c>
      <c r="I22" s="536">
        <f>'IR 1.3.'!D25</f>
        <v>43</v>
      </c>
      <c r="J22" s="97">
        <f>'IR 1.3.'!G25</f>
        <v>2021</v>
      </c>
      <c r="K22" s="65">
        <v>44927</v>
      </c>
      <c r="L22" s="66" t="s">
        <v>78</v>
      </c>
      <c r="M22" s="535">
        <f>'IR 1.3.'!$D$32</f>
        <v>42</v>
      </c>
      <c r="N22" s="535">
        <f>'IR 1.3.'!$F$32</f>
        <v>46</v>
      </c>
      <c r="O22" s="535">
        <f>'IR 1.3.'!$H$32</f>
        <v>52</v>
      </c>
      <c r="P22" s="535">
        <f>'IR 1.3.'!$J$32</f>
        <v>56</v>
      </c>
      <c r="Q22" s="535">
        <f>'IR 1.3.'!$L$32</f>
        <v>60</v>
      </c>
      <c r="R22" s="535">
        <f>'IR 1.3.'!$D$34</f>
        <v>0</v>
      </c>
      <c r="S22" s="535">
        <f>'IR 1.3.'!$F$34</f>
        <v>0</v>
      </c>
      <c r="T22" s="535">
        <f>'IR 1.3.'!$H$34</f>
        <v>0</v>
      </c>
      <c r="U22" s="535">
        <f>'IR 1.3.'!$J$34</f>
        <v>0</v>
      </c>
      <c r="V22" s="535">
        <f>'IR 1.3.'!$L$34</f>
        <v>0</v>
      </c>
      <c r="W22" s="535">
        <f>'IR 1.3.'!$D$36</f>
        <v>0</v>
      </c>
      <c r="X22" s="535">
        <f>'IR 1.3.'!$F$36</f>
        <v>0</v>
      </c>
      <c r="Y22" s="535">
        <f>'IR 1.3.'!$H$36</f>
        <v>0</v>
      </c>
      <c r="Z22" s="535">
        <f>'IR 1.3.'!$J$36</f>
        <v>0</v>
      </c>
      <c r="AA22" s="535">
        <f>'IR 1.3.'!$L$36</f>
        <v>0</v>
      </c>
      <c r="AB22" s="535">
        <f>'IR 1.3.'!$D$38</f>
        <v>0</v>
      </c>
      <c r="AC22" s="535">
        <f t="shared" ref="AC22:AC23" si="21">+AB22</f>
        <v>0</v>
      </c>
      <c r="AD22" s="78" t="s">
        <v>126</v>
      </c>
      <c r="AE22" s="69">
        <v>0.2</v>
      </c>
      <c r="AF22" s="62" t="s">
        <v>127</v>
      </c>
      <c r="AG22" s="62" t="s">
        <v>128</v>
      </c>
      <c r="AH22" s="70" t="str">
        <f>'IP 1.3.2.'!$C$14</f>
        <v>Trabajodecenteycrecimientoeconómico</v>
      </c>
      <c r="AI22" s="71" t="str">
        <f>MID('IP 1.3.2.'!$F$14,1,3)</f>
        <v>8.3</v>
      </c>
      <c r="AJ22" s="62" t="str">
        <f>'IP 1.3.2.'!$C$16</f>
        <v>N/A</v>
      </c>
      <c r="AK22" s="89" t="s">
        <v>82</v>
      </c>
      <c r="AL22" s="71" t="str">
        <f>'IP 1.3.2.'!$C$4</f>
        <v>Sí</v>
      </c>
      <c r="AM22" s="71">
        <f>'IP 1.3.2.'!$H$4</f>
        <v>169</v>
      </c>
      <c r="AN22" s="72">
        <f>'IP 1.3.2.'!$D$30</f>
        <v>4</v>
      </c>
      <c r="AO22" s="73">
        <f>'IP 1.3.2.'!$G$30</f>
        <v>2022</v>
      </c>
      <c r="AP22" s="65">
        <v>44927</v>
      </c>
      <c r="AQ22" s="66" t="s">
        <v>78</v>
      </c>
      <c r="AR22" s="64">
        <f>'IP 1.3.2.'!$D$37</f>
        <v>8</v>
      </c>
      <c r="AS22" s="64">
        <f>'IP 1.3.2.'!$F$37</f>
        <v>8</v>
      </c>
      <c r="AT22" s="64">
        <f>'IP 1.3.2.'!$H$37</f>
        <v>10</v>
      </c>
      <c r="AU22" s="64">
        <f>'IP 1.3.2.'!$J$37</f>
        <v>12</v>
      </c>
      <c r="AV22" s="64">
        <f>'IP 1.3.2.'!$L$37</f>
        <v>12</v>
      </c>
      <c r="AW22" s="64">
        <f>'IP 1.3.2.'!$D$39</f>
        <v>0</v>
      </c>
      <c r="AX22" s="64">
        <f>'IP 1.3.2.'!$F$39</f>
        <v>0</v>
      </c>
      <c r="AY22" s="64">
        <f>'IP 1.3.2.'!$H$39</f>
        <v>0</v>
      </c>
      <c r="AZ22" s="64">
        <f>'IP 1.3.2.'!$J$39</f>
        <v>0</v>
      </c>
      <c r="BA22" s="64">
        <f>'IP 1.3.2.'!$L$39</f>
        <v>0</v>
      </c>
      <c r="BB22" s="64">
        <f>'IP 1.3.2.'!$D$41</f>
        <v>0</v>
      </c>
      <c r="BC22" s="64">
        <f>'IP 1.3.2.'!$F$41</f>
        <v>0</v>
      </c>
      <c r="BD22" s="64">
        <f>'IP 1.3.2.'!$H$41</f>
        <v>0</v>
      </c>
      <c r="BE22" s="64">
        <f>'IP 1.3.2.'!$J$41</f>
        <v>0</v>
      </c>
      <c r="BF22" s="64">
        <f>'IP 1.3.2.'!$L$41</f>
        <v>0</v>
      </c>
      <c r="BG22" s="64">
        <f>'IP 1.3.2.'!$D$43</f>
        <v>0</v>
      </c>
      <c r="BH22" s="92">
        <f t="shared" ref="BH22:BH23" si="22">+BG22</f>
        <v>0</v>
      </c>
      <c r="BI22" s="99">
        <v>4166.66</v>
      </c>
      <c r="BJ22" s="99">
        <v>4166.66</v>
      </c>
      <c r="BK22" s="88" t="s">
        <v>83</v>
      </c>
      <c r="BL22" s="93"/>
      <c r="BM22" s="99">
        <v>4400.8329999999996</v>
      </c>
      <c r="BN22" s="99">
        <v>4400.8329999999996</v>
      </c>
      <c r="BO22" s="88" t="s">
        <v>83</v>
      </c>
      <c r="BP22" s="93"/>
      <c r="BQ22" s="75"/>
      <c r="BR22" s="75"/>
      <c r="BS22" s="100"/>
      <c r="BT22" s="89"/>
      <c r="BU22" s="75"/>
      <c r="BV22" s="75"/>
      <c r="BW22" s="100"/>
      <c r="BX22" s="89"/>
      <c r="BY22" s="75"/>
      <c r="BZ22" s="75"/>
      <c r="CA22" s="100"/>
      <c r="CB22" s="93"/>
      <c r="CC22" s="75"/>
      <c r="CD22" s="75"/>
      <c r="CE22" s="100"/>
      <c r="CF22" s="93"/>
      <c r="CG22" s="75"/>
      <c r="CH22" s="75"/>
      <c r="CI22" s="94"/>
      <c r="CJ22" s="94"/>
      <c r="CK22" s="75"/>
      <c r="CL22" s="75"/>
      <c r="CM22" s="94"/>
      <c r="CN22" s="94"/>
      <c r="CO22" s="75"/>
      <c r="CP22" s="75"/>
      <c r="CQ22" s="94"/>
      <c r="CR22" s="94"/>
      <c r="CS22" s="75"/>
      <c r="CT22" s="75"/>
      <c r="CU22" s="94"/>
      <c r="CV22" s="94"/>
      <c r="CW22" s="86"/>
      <c r="CX22" s="86"/>
      <c r="CY22" s="94"/>
      <c r="CZ22" s="94"/>
      <c r="DA22" s="86"/>
      <c r="DB22" s="86"/>
      <c r="DC22" s="94"/>
      <c r="DD22" s="94"/>
      <c r="DE22" s="86"/>
      <c r="DF22" s="86"/>
      <c r="DG22" s="94"/>
      <c r="DH22" s="94"/>
      <c r="DI22" s="86"/>
      <c r="DJ22" s="86"/>
      <c r="DK22" s="94"/>
      <c r="DL22" s="94"/>
      <c r="DM22" s="86"/>
      <c r="DN22" s="86"/>
      <c r="DO22" s="94"/>
      <c r="DP22" s="94"/>
      <c r="DQ22" s="86"/>
      <c r="DR22" s="86"/>
      <c r="DS22" s="94"/>
      <c r="DT22" s="94"/>
      <c r="DU22" s="77">
        <f t="shared" si="4"/>
        <v>8567.4929999999986</v>
      </c>
      <c r="DV22" s="78" t="str">
        <f>'IP 1.3.2.'!$C$7</f>
        <v>DesarrolloEconómicoIndustriayTurismo</v>
      </c>
      <c r="DW22" s="78" t="str">
        <f>'IP 1.3.2.'!$C$55</f>
        <v>Invest In Bogota</v>
      </c>
      <c r="DX22" s="78" t="str">
        <f>'IP 1.3.2.'!$C$56</f>
        <v>Dirección ejecutiva</v>
      </c>
      <c r="DY22" s="62" t="str">
        <f>'IP 1.3.2.'!$C$53</f>
        <v>Maria Isabella Muñoz</v>
      </c>
      <c r="DZ22" s="62" t="str">
        <f>'IP 1.3.2.'!$C$58</f>
        <v xml:space="preserve"> +57 (1) 7423030 Ext. 300 </v>
      </c>
      <c r="EA22" s="79" t="str">
        <f>'IP 1.3.2.'!$C$57</f>
        <v>imunoz@investinbogota.org</v>
      </c>
      <c r="EB22" s="78"/>
      <c r="EC22" s="78"/>
      <c r="ED22" s="78"/>
      <c r="EE22" s="62"/>
      <c r="EF22" s="62"/>
      <c r="EG22" s="79"/>
      <c r="EH22" s="91"/>
      <c r="EI22" s="91"/>
      <c r="EJ22" s="91"/>
      <c r="EK22" s="91"/>
    </row>
    <row r="23" spans="1:141" ht="89.25">
      <c r="A23" s="60" t="s">
        <v>73</v>
      </c>
      <c r="B23" s="61">
        <v>0.25</v>
      </c>
      <c r="C23" s="96" t="s">
        <v>121</v>
      </c>
      <c r="D23" s="63">
        <f t="shared" si="0"/>
        <v>8.3333333333333329E-2</v>
      </c>
      <c r="E23" s="89" t="s">
        <v>1028</v>
      </c>
      <c r="F23" s="97" t="s">
        <v>1027</v>
      </c>
      <c r="G23" s="89" t="str">
        <f>'IR 1.3.'!C12</f>
        <v>N/A</v>
      </c>
      <c r="H23" s="89" t="s">
        <v>82</v>
      </c>
      <c r="I23" s="536">
        <f>'IR 1.3.'!D25</f>
        <v>43</v>
      </c>
      <c r="J23" s="89">
        <f>'IR 1.3.'!G25</f>
        <v>2021</v>
      </c>
      <c r="K23" s="65">
        <v>44927</v>
      </c>
      <c r="L23" s="66" t="s">
        <v>78</v>
      </c>
      <c r="M23" s="535">
        <f>'IR 1.3.'!$D$32</f>
        <v>42</v>
      </c>
      <c r="N23" s="535">
        <f>'IR 1.3.'!$F$32</f>
        <v>46</v>
      </c>
      <c r="O23" s="535">
        <f>'IR 1.3.'!$H$32</f>
        <v>52</v>
      </c>
      <c r="P23" s="535">
        <f>'IR 1.3.'!$J$32</f>
        <v>56</v>
      </c>
      <c r="Q23" s="535">
        <f>'IR 1.3.'!$L$32</f>
        <v>60</v>
      </c>
      <c r="R23" s="535">
        <f>'IR 1.3.'!$D$34</f>
        <v>0</v>
      </c>
      <c r="S23" s="535">
        <f>'IR 1.3.'!$F$34</f>
        <v>0</v>
      </c>
      <c r="T23" s="535">
        <f>'IR 1.3.'!$H$34</f>
        <v>0</v>
      </c>
      <c r="U23" s="535">
        <f>'IR 1.3.'!$J$34</f>
        <v>0</v>
      </c>
      <c r="V23" s="535">
        <f>'IR 1.3.'!$L$34</f>
        <v>0</v>
      </c>
      <c r="W23" s="535">
        <f>'IR 1.3.'!$D$36</f>
        <v>0</v>
      </c>
      <c r="X23" s="535">
        <f>'IR 1.3.'!$F$36</f>
        <v>0</v>
      </c>
      <c r="Y23" s="535">
        <f>'IR 1.3.'!$H$36</f>
        <v>0</v>
      </c>
      <c r="Z23" s="535">
        <f>'IR 1.3.'!$J$36</f>
        <v>0</v>
      </c>
      <c r="AA23" s="535">
        <f>'IR 1.3.'!$L$36</f>
        <v>0</v>
      </c>
      <c r="AB23" s="535">
        <f>'IR 1.3.'!$D$38</f>
        <v>0</v>
      </c>
      <c r="AC23" s="535">
        <f t="shared" si="21"/>
        <v>0</v>
      </c>
      <c r="AD23" s="102" t="s">
        <v>129</v>
      </c>
      <c r="AE23" s="69">
        <v>0.4</v>
      </c>
      <c r="AF23" s="62" t="s">
        <v>130</v>
      </c>
      <c r="AG23" s="62" t="s">
        <v>131</v>
      </c>
      <c r="AH23" s="70" t="str">
        <f>'IP 1.3.3.'!$C$14</f>
        <v>Trabajodecenteycrecimientoeconómico</v>
      </c>
      <c r="AI23" s="71" t="str">
        <f>MID('IP 1.3.3.'!$F$14,1,3)</f>
        <v>8.a</v>
      </c>
      <c r="AJ23" s="62" t="str">
        <f>'IP 1.3.3.'!$C$16</f>
        <v>N/A</v>
      </c>
      <c r="AK23" s="89" t="s">
        <v>82</v>
      </c>
      <c r="AL23" s="71" t="str">
        <f>'IP 1.3.3.'!$C$4</f>
        <v>Sí</v>
      </c>
      <c r="AM23" s="71">
        <f>'IP 1.3.3.'!$H$4</f>
        <v>166</v>
      </c>
      <c r="AN23" s="72">
        <f>'IP 1.3.3.'!$D$30</f>
        <v>20</v>
      </c>
      <c r="AO23" s="73">
        <f>'IP 1.3.3.'!$G$30</f>
        <v>2022</v>
      </c>
      <c r="AP23" s="65">
        <v>44927</v>
      </c>
      <c r="AQ23" s="66" t="s">
        <v>78</v>
      </c>
      <c r="AR23" s="64">
        <f>'IP 1.3.3.'!$D$37</f>
        <v>27</v>
      </c>
      <c r="AS23" s="64">
        <f>'IP 1.3.3.'!$F$37</f>
        <v>31</v>
      </c>
      <c r="AT23" s="64">
        <f>'IP 1.3.3.'!$H$37</f>
        <v>35</v>
      </c>
      <c r="AU23" s="64">
        <f>'IP 1.3.3.'!$J$37</f>
        <v>39</v>
      </c>
      <c r="AV23" s="64">
        <f>'IP 1.3.3.'!$L$37</f>
        <v>42</v>
      </c>
      <c r="AW23" s="64">
        <f>'IP 1.3.3.'!$D$39</f>
        <v>0</v>
      </c>
      <c r="AX23" s="64">
        <f>'IP 1.3.3.'!$F$39</f>
        <v>0</v>
      </c>
      <c r="AY23" s="64">
        <f>'IP 1.3.3.'!$H$39</f>
        <v>0</v>
      </c>
      <c r="AZ23" s="64">
        <f>'IP 1.3.3.'!$J$39</f>
        <v>0</v>
      </c>
      <c r="BA23" s="64">
        <f>'IP 1.3.3.'!$L$39</f>
        <v>0</v>
      </c>
      <c r="BB23" s="64">
        <f>'IP 1.3.3.'!$D$41</f>
        <v>0</v>
      </c>
      <c r="BC23" s="64">
        <f>'IP 1.3.3.'!$F$41</f>
        <v>0</v>
      </c>
      <c r="BD23" s="64">
        <f>'IP 1.3.3.'!$H$41</f>
        <v>0</v>
      </c>
      <c r="BE23" s="64">
        <f>'IP 1.3.3.'!$J$41</f>
        <v>0</v>
      </c>
      <c r="BF23" s="64">
        <f>'IP 1.3.3.'!$L$41</f>
        <v>0</v>
      </c>
      <c r="BG23" s="64">
        <f>'IP 1.3.3.'!$D$43</f>
        <v>0</v>
      </c>
      <c r="BH23" s="92">
        <f t="shared" si="22"/>
        <v>0</v>
      </c>
      <c r="BI23" s="99">
        <v>4166.66</v>
      </c>
      <c r="BJ23" s="99">
        <v>4166.66</v>
      </c>
      <c r="BK23" s="88" t="s">
        <v>83</v>
      </c>
      <c r="BL23" s="93"/>
      <c r="BM23" s="99">
        <v>4400.8329999999996</v>
      </c>
      <c r="BN23" s="99">
        <v>4400.8329999999996</v>
      </c>
      <c r="BO23" s="88" t="s">
        <v>83</v>
      </c>
      <c r="BP23" s="93"/>
      <c r="BQ23" s="75"/>
      <c r="BR23" s="75"/>
      <c r="BS23" s="100"/>
      <c r="BT23" s="89"/>
      <c r="BU23" s="75"/>
      <c r="BV23" s="75"/>
      <c r="BW23" s="100"/>
      <c r="BX23" s="89"/>
      <c r="BY23" s="75"/>
      <c r="BZ23" s="75"/>
      <c r="CA23" s="100"/>
      <c r="CB23" s="93"/>
      <c r="CC23" s="75"/>
      <c r="CD23" s="75"/>
      <c r="CE23" s="100"/>
      <c r="CF23" s="93"/>
      <c r="CG23" s="75"/>
      <c r="CH23" s="75"/>
      <c r="CI23" s="94"/>
      <c r="CJ23" s="94"/>
      <c r="CK23" s="75"/>
      <c r="CL23" s="75"/>
      <c r="CM23" s="94"/>
      <c r="CN23" s="94"/>
      <c r="CO23" s="75"/>
      <c r="CP23" s="75"/>
      <c r="CQ23" s="94"/>
      <c r="CR23" s="94"/>
      <c r="CS23" s="75"/>
      <c r="CT23" s="75"/>
      <c r="CU23" s="94"/>
      <c r="CV23" s="94"/>
      <c r="CW23" s="86"/>
      <c r="CX23" s="86"/>
      <c r="CY23" s="94"/>
      <c r="CZ23" s="94"/>
      <c r="DA23" s="86"/>
      <c r="DB23" s="86"/>
      <c r="DC23" s="94"/>
      <c r="DD23" s="94"/>
      <c r="DE23" s="86"/>
      <c r="DF23" s="86"/>
      <c r="DG23" s="94"/>
      <c r="DH23" s="94"/>
      <c r="DI23" s="86"/>
      <c r="DJ23" s="86"/>
      <c r="DK23" s="94"/>
      <c r="DL23" s="94"/>
      <c r="DM23" s="86"/>
      <c r="DN23" s="86"/>
      <c r="DO23" s="94"/>
      <c r="DP23" s="94"/>
      <c r="DQ23" s="86"/>
      <c r="DR23" s="86"/>
      <c r="DS23" s="94"/>
      <c r="DT23" s="94"/>
      <c r="DU23" s="77">
        <f t="shared" si="4"/>
        <v>8567.4929999999986</v>
      </c>
      <c r="DV23" s="78" t="str">
        <f>'IP 1.3.3.'!$C$7</f>
        <v>DesarrolloEconómicoIndustriayTurismo</v>
      </c>
      <c r="DW23" s="78" t="str">
        <f>'IP 1.3.3.'!$C$55</f>
        <v>Invest In Bogota</v>
      </c>
      <c r="DX23" s="78" t="str">
        <f>'IP 1.3.3.'!$C$56</f>
        <v>Dirección ejecutiva</v>
      </c>
      <c r="DY23" s="62" t="str">
        <f>'IP 1.3.3.'!$C$53</f>
        <v>Maria Isabella Muñoz</v>
      </c>
      <c r="DZ23" s="62" t="str">
        <f>'IP 1.3.3.'!$C$58</f>
        <v xml:space="preserve"> +57 (1) 7423030 Ext. 300 </v>
      </c>
      <c r="EA23" s="79" t="str">
        <f>'IP 1.3.3.'!$C$57</f>
        <v>imunoz@investinbogota.org</v>
      </c>
      <c r="EB23" s="78" t="s">
        <v>6</v>
      </c>
      <c r="EC23" s="78" t="s">
        <v>132</v>
      </c>
      <c r="ED23" s="78" t="s">
        <v>100</v>
      </c>
      <c r="EE23" s="62" t="s">
        <v>133</v>
      </c>
      <c r="EF23" s="62"/>
      <c r="EG23" s="79"/>
      <c r="EH23" s="103"/>
      <c r="EI23" s="103"/>
      <c r="EJ23" s="103"/>
      <c r="EK23" s="103"/>
    </row>
    <row r="24" spans="1:141" ht="63.75">
      <c r="A24" s="102" t="s">
        <v>134</v>
      </c>
      <c r="B24" s="61">
        <v>0.25</v>
      </c>
      <c r="C24" s="104" t="s">
        <v>135</v>
      </c>
      <c r="D24" s="63">
        <f t="shared" ref="D24:D38" si="23">B24/2</f>
        <v>0.125</v>
      </c>
      <c r="E24" s="78" t="s">
        <v>136</v>
      </c>
      <c r="F24" s="78" t="s">
        <v>137</v>
      </c>
      <c r="G24" s="100" t="str">
        <f>'IR 2.1.'!C12</f>
        <v>Territorial</v>
      </c>
      <c r="H24" s="100" t="s">
        <v>82</v>
      </c>
      <c r="I24" s="98">
        <f>'IR 2.1.'!D25</f>
        <v>0.1</v>
      </c>
      <c r="J24" s="89">
        <f>'IR 2.1.'!G25</f>
        <v>2021</v>
      </c>
      <c r="K24" s="65">
        <v>44927</v>
      </c>
      <c r="L24" s="66" t="s">
        <v>78</v>
      </c>
      <c r="M24" s="67">
        <f>'IR 2.1.'!$D$32</f>
        <v>0</v>
      </c>
      <c r="N24" s="67">
        <f>'IR 2.1.'!$F$32</f>
        <v>0</v>
      </c>
      <c r="O24" s="67">
        <f>'IR 2.1.'!$H$32</f>
        <v>0.02</v>
      </c>
      <c r="P24" s="67">
        <f>'IR 2.1.'!$J$32</f>
        <v>0.03</v>
      </c>
      <c r="Q24" s="67">
        <f>'IR 2.1.'!$L$32</f>
        <v>0.04</v>
      </c>
      <c r="R24" s="67">
        <f>'IR 2.1.'!$D$34</f>
        <v>0.04</v>
      </c>
      <c r="S24" s="67">
        <f>'IR 2.1.'!$F$34</f>
        <v>0.05</v>
      </c>
      <c r="T24" s="67">
        <f>'IR 2.1.'!$H$34</f>
        <v>0.06</v>
      </c>
      <c r="U24" s="67">
        <f>'IR 2.1.'!$J$34</f>
        <v>7.0000000000000007E-2</v>
      </c>
      <c r="V24" s="67">
        <f>'IR 2.1.'!$L$34</f>
        <v>7.0000000000000007E-2</v>
      </c>
      <c r="W24" s="67">
        <f>'IR 2.1.'!$D$36</f>
        <v>0.08</v>
      </c>
      <c r="X24" s="67">
        <f>'IR 2.1.'!$F$36</f>
        <v>0.09</v>
      </c>
      <c r="Y24" s="67">
        <f>'IR 2.1.'!$H$36</f>
        <v>0.1</v>
      </c>
      <c r="Z24" s="67">
        <f>'IR 2.1.'!$J$36</f>
        <v>0.1</v>
      </c>
      <c r="AA24" s="67">
        <f>'IR 2.1.'!$L$36</f>
        <v>0.1</v>
      </c>
      <c r="AB24" s="67">
        <f>'IR 2.1.'!$D$38</f>
        <v>0.1</v>
      </c>
      <c r="AC24" s="68">
        <f t="shared" si="1"/>
        <v>0.1</v>
      </c>
      <c r="AD24" s="102" t="s">
        <v>138</v>
      </c>
      <c r="AE24" s="69">
        <f t="shared" ref="AE24:AE27" si="24">D24/4</f>
        <v>3.125E-2</v>
      </c>
      <c r="AF24" s="78" t="s">
        <v>139</v>
      </c>
      <c r="AG24" s="78" t="s">
        <v>140</v>
      </c>
      <c r="AH24" s="70" t="str">
        <f>'IP 2.1.1.'!$C$14</f>
        <v>Educacióndecalidad</v>
      </c>
      <c r="AI24" s="71" t="str">
        <f>MID('IP 2.1.1.'!$F$14,1,3)</f>
        <v>4.4</v>
      </c>
      <c r="AJ24" s="62" t="str">
        <f>'IP 2.1.1.'!$C$16</f>
        <v>Género</v>
      </c>
      <c r="AK24" s="100" t="s">
        <v>82</v>
      </c>
      <c r="AL24" s="71" t="str">
        <f>'IP 2.1.1.'!$C$4</f>
        <v>Sí</v>
      </c>
      <c r="AM24" s="71">
        <f>'IP 2.1.1.'!$H$4</f>
        <v>119</v>
      </c>
      <c r="AN24" s="72">
        <f>'IP 2.1.1.'!$D$30</f>
        <v>7959</v>
      </c>
      <c r="AO24" s="73" t="str">
        <f>'IP 2.1.1.'!$G$30</f>
        <v>31/12/2021</v>
      </c>
      <c r="AP24" s="65">
        <v>44927</v>
      </c>
      <c r="AQ24" s="66" t="s">
        <v>78</v>
      </c>
      <c r="AR24" s="64">
        <f>'IP 2.1.1.'!$D$37</f>
        <v>7959</v>
      </c>
      <c r="AS24" s="64">
        <f>'IP 2.1.1.'!$F$37</f>
        <v>7959</v>
      </c>
      <c r="AT24" s="64">
        <f>'IP 2.1.1.'!$H$37</f>
        <v>8754.9</v>
      </c>
      <c r="AU24" s="64">
        <f>'IP 2.1.1.'!$J$37</f>
        <v>9542.8410000000003</v>
      </c>
      <c r="AV24" s="64">
        <f>'IP 2.1.1.'!$L$37</f>
        <v>10306.26828</v>
      </c>
      <c r="AW24" s="64">
        <f>'IP 2.1.1.'!$D$39</f>
        <v>10306.26828</v>
      </c>
      <c r="AX24" s="64">
        <f>'IP 2.1.1.'!$F$39</f>
        <v>11027.707059600001</v>
      </c>
      <c r="AY24" s="64">
        <f>'IP 2.1.1.'!$H$39</f>
        <v>11689.369483176</v>
      </c>
      <c r="AZ24" s="64">
        <f>'IP 2.1.1.'!$J$39</f>
        <v>12273.837957334801</v>
      </c>
      <c r="BA24" s="64">
        <f>'IP 2.1.1.'!$L$39</f>
        <v>12273.837957334801</v>
      </c>
      <c r="BB24" s="64">
        <f>'IP 2.1.1.'!$D$41</f>
        <v>12764.791475628193</v>
      </c>
      <c r="BC24" s="64">
        <f>'IP 2.1.1.'!$F$41</f>
        <v>13275.383134653321</v>
      </c>
      <c r="BD24" s="64">
        <f>'IP 2.1.1.'!$H$41</f>
        <v>13673.64462869292</v>
      </c>
      <c r="BE24" s="64">
        <f>'IP 2.1.1.'!$J$41</f>
        <v>13947.117521266779</v>
      </c>
      <c r="BF24" s="64">
        <f>'IP 2.1.1.'!$L$41</f>
        <v>14226.059871692114</v>
      </c>
      <c r="BG24" s="64">
        <f>'IP 2.1.1.'!$D$43</f>
        <v>14510.581069125956</v>
      </c>
      <c r="BH24" s="92">
        <f t="shared" ref="BH24:BH29" si="25">BG24</f>
        <v>14510.581069125956</v>
      </c>
      <c r="BI24" s="99">
        <v>11000</v>
      </c>
      <c r="BJ24" s="99">
        <v>11000</v>
      </c>
      <c r="BK24" s="88" t="s">
        <v>83</v>
      </c>
      <c r="BL24" s="93">
        <v>7863</v>
      </c>
      <c r="BM24" s="99">
        <v>11220</v>
      </c>
      <c r="BN24" s="105"/>
      <c r="BO24" s="62" t="s">
        <v>83</v>
      </c>
      <c r="BP24" s="76">
        <v>7863</v>
      </c>
      <c r="BQ24" s="99">
        <v>11444</v>
      </c>
      <c r="BR24" s="105"/>
      <c r="BS24" s="106" t="s">
        <v>83</v>
      </c>
      <c r="BT24" s="105"/>
      <c r="BU24" s="99">
        <v>11673</v>
      </c>
      <c r="BV24" s="105"/>
      <c r="BW24" s="106" t="s">
        <v>83</v>
      </c>
      <c r="BX24" s="105"/>
      <c r="BY24" s="99">
        <v>11907</v>
      </c>
      <c r="BZ24" s="105"/>
      <c r="CA24" s="106" t="s">
        <v>83</v>
      </c>
      <c r="CB24" s="107"/>
      <c r="CC24" s="99">
        <v>12145</v>
      </c>
      <c r="CD24" s="105"/>
      <c r="CE24" s="106" t="s">
        <v>83</v>
      </c>
      <c r="CF24" s="107"/>
      <c r="CG24" s="99">
        <v>12388</v>
      </c>
      <c r="CH24" s="107"/>
      <c r="CI24" s="106" t="s">
        <v>83</v>
      </c>
      <c r="CJ24" s="107"/>
      <c r="CK24" s="99">
        <v>12636</v>
      </c>
      <c r="CL24" s="105"/>
      <c r="CM24" s="106" t="s">
        <v>83</v>
      </c>
      <c r="CN24" s="107"/>
      <c r="CO24" s="99">
        <v>12888</v>
      </c>
      <c r="CP24" s="105"/>
      <c r="CQ24" s="106" t="s">
        <v>83</v>
      </c>
      <c r="CR24" s="105"/>
      <c r="CS24" s="99">
        <v>13146</v>
      </c>
      <c r="CT24" s="105"/>
      <c r="CU24" s="106" t="s">
        <v>83</v>
      </c>
      <c r="CV24" s="105"/>
      <c r="CW24" s="99">
        <v>13409</v>
      </c>
      <c r="CX24" s="105"/>
      <c r="CY24" s="106" t="s">
        <v>83</v>
      </c>
      <c r="CZ24" s="107"/>
      <c r="DA24" s="99">
        <v>13677</v>
      </c>
      <c r="DB24" s="105"/>
      <c r="DC24" s="106" t="s">
        <v>83</v>
      </c>
      <c r="DD24" s="107"/>
      <c r="DE24" s="99">
        <v>13951</v>
      </c>
      <c r="DF24" s="107"/>
      <c r="DG24" s="106" t="s">
        <v>83</v>
      </c>
      <c r="DH24" s="107"/>
      <c r="DI24" s="99">
        <v>14230</v>
      </c>
      <c r="DJ24" s="105"/>
      <c r="DK24" s="106" t="s">
        <v>83</v>
      </c>
      <c r="DL24" s="107"/>
      <c r="DM24" s="99">
        <v>14514</v>
      </c>
      <c r="DN24" s="105"/>
      <c r="DO24" s="106" t="s">
        <v>83</v>
      </c>
      <c r="DP24" s="105"/>
      <c r="DQ24" s="99">
        <v>14805</v>
      </c>
      <c r="DR24" s="105"/>
      <c r="DS24" s="106" t="s">
        <v>83</v>
      </c>
      <c r="DT24" s="108"/>
      <c r="DU24" s="77">
        <f t="shared" si="4"/>
        <v>205033</v>
      </c>
      <c r="DV24" s="78" t="str">
        <f>'IP 2.1.1.'!$C$7</f>
        <v>DesarrolloEconómicoIndustriayTurismo</v>
      </c>
      <c r="DW24" s="78" t="str">
        <f>'IP 2.1.1.'!$C$55</f>
        <v xml:space="preserve">Secretaría Distrital de Desarrollo Económico                                                                                </v>
      </c>
      <c r="DX24" s="78" t="str">
        <f>'IP 2.1.1.'!$C$56</f>
        <v>Subdirección de Empleo y Formación</v>
      </c>
      <c r="DY24" s="62" t="str">
        <f>'IP 2.1.1.'!$C$53</f>
        <v xml:space="preserve">Bernardo Brigard Posse </v>
      </c>
      <c r="DZ24" s="62" t="str">
        <f>'IP 2.1.1.'!$C$58</f>
        <v>3693777 ext 166</v>
      </c>
      <c r="EA24" s="79" t="str">
        <f>'IP 2.1.1.'!$C$57</f>
        <v>bbrigard@desarrolloeconómico.gov.co</v>
      </c>
      <c r="EB24" s="78"/>
      <c r="EC24" s="78"/>
      <c r="ED24" s="78"/>
      <c r="EE24" s="62"/>
      <c r="EF24" s="62"/>
      <c r="EG24" s="79"/>
      <c r="EH24" s="91"/>
      <c r="EI24" s="91"/>
      <c r="EJ24" s="91"/>
      <c r="EK24" s="91"/>
    </row>
    <row r="25" spans="1:141" ht="63.75">
      <c r="A25" s="102" t="s">
        <v>134</v>
      </c>
      <c r="B25" s="61">
        <v>0.25</v>
      </c>
      <c r="C25" s="104" t="s">
        <v>135</v>
      </c>
      <c r="D25" s="63">
        <f t="shared" si="23"/>
        <v>0.125</v>
      </c>
      <c r="E25" s="78" t="s">
        <v>136</v>
      </c>
      <c r="F25" s="78" t="s">
        <v>137</v>
      </c>
      <c r="G25" s="100" t="str">
        <f>'IR 2.1.'!C12</f>
        <v>Territorial</v>
      </c>
      <c r="H25" s="100" t="s">
        <v>82</v>
      </c>
      <c r="I25" s="98">
        <f>'IR 2.1.'!D25</f>
        <v>0.1</v>
      </c>
      <c r="J25" s="89">
        <f>'IR 2.1.'!G25</f>
        <v>2021</v>
      </c>
      <c r="K25" s="65">
        <v>44927</v>
      </c>
      <c r="L25" s="66" t="s">
        <v>78</v>
      </c>
      <c r="M25" s="67">
        <f>'IR 2.1.'!$D$32</f>
        <v>0</v>
      </c>
      <c r="N25" s="67">
        <f>'IR 2.1.'!$F$32</f>
        <v>0</v>
      </c>
      <c r="O25" s="67">
        <f>'IR 2.1.'!$H$32</f>
        <v>0.02</v>
      </c>
      <c r="P25" s="67">
        <f>'IR 2.1.'!$J$32</f>
        <v>0.03</v>
      </c>
      <c r="Q25" s="67">
        <f>'IR 2.1.'!$L$32</f>
        <v>0.04</v>
      </c>
      <c r="R25" s="67">
        <f>'IR 2.1.'!$D$34</f>
        <v>0.04</v>
      </c>
      <c r="S25" s="67">
        <f>'IR 2.1.'!$F$34</f>
        <v>0.05</v>
      </c>
      <c r="T25" s="67">
        <f>'IR 2.1.'!$H$34</f>
        <v>0.06</v>
      </c>
      <c r="U25" s="67">
        <f>'IR 2.1.'!$J$34</f>
        <v>7.0000000000000007E-2</v>
      </c>
      <c r="V25" s="67">
        <f>'IR 2.1.'!$L$34</f>
        <v>7.0000000000000007E-2</v>
      </c>
      <c r="W25" s="67">
        <f>'IR 2.1.'!$D$36</f>
        <v>0.08</v>
      </c>
      <c r="X25" s="67">
        <f>'IR 2.1.'!$F$36</f>
        <v>0.09</v>
      </c>
      <c r="Y25" s="67">
        <f>'IR 2.1.'!$H$36</f>
        <v>0.1</v>
      </c>
      <c r="Z25" s="67">
        <f>'IR 2.1.'!$J$36</f>
        <v>0.1</v>
      </c>
      <c r="AA25" s="67">
        <f>'IR 2.1.'!$L$36</f>
        <v>0.1</v>
      </c>
      <c r="AB25" s="67">
        <f>'IR 2.1.'!$D$38</f>
        <v>0.1</v>
      </c>
      <c r="AC25" s="68">
        <f t="shared" si="1"/>
        <v>0.1</v>
      </c>
      <c r="AD25" s="102" t="s">
        <v>141</v>
      </c>
      <c r="AE25" s="69">
        <f t="shared" si="24"/>
        <v>3.125E-2</v>
      </c>
      <c r="AF25" s="78" t="s">
        <v>142</v>
      </c>
      <c r="AG25" s="78" t="s">
        <v>143</v>
      </c>
      <c r="AH25" s="70" t="str">
        <f>'IP 2.1.2.'!$C$14</f>
        <v>Educacióndecalidad</v>
      </c>
      <c r="AI25" s="71" t="str">
        <f>MID('IP 2.1.2.'!$F$14,1,3)</f>
        <v>4.4</v>
      </c>
      <c r="AJ25" s="62" t="str">
        <f>'IP 2.1.2.'!$C$16</f>
        <v>Diferencial; Género; Poblacional</v>
      </c>
      <c r="AK25" s="78" t="s">
        <v>82</v>
      </c>
      <c r="AL25" s="71" t="str">
        <f>'IP 2.1.2.'!$C$4</f>
        <v>Sí</v>
      </c>
      <c r="AM25" s="71">
        <f>'IP 2.1.2.'!$H$4</f>
        <v>119</v>
      </c>
      <c r="AN25" s="72" t="str">
        <f>'IP 2.1.2.'!$D$30</f>
        <v>N/D</v>
      </c>
      <c r="AO25" s="73" t="str">
        <f>'IP 2.1.2.'!$G$30</f>
        <v>N/D</v>
      </c>
      <c r="AP25" s="65">
        <v>44927</v>
      </c>
      <c r="AQ25" s="66" t="s">
        <v>78</v>
      </c>
      <c r="AR25" s="64">
        <f>'IP 2.1.2.'!$D$37</f>
        <v>150</v>
      </c>
      <c r="AS25" s="64">
        <f>'IP 2.1.2.'!$F$37</f>
        <v>150</v>
      </c>
      <c r="AT25" s="64">
        <f>'IP 2.1.2.'!$H$37</f>
        <v>165</v>
      </c>
      <c r="AU25" s="64">
        <f>'IP 2.1.2.'!$J$37</f>
        <v>179.85</v>
      </c>
      <c r="AV25" s="64">
        <f>'IP 2.1.2.'!$L$37</f>
        <v>194.238</v>
      </c>
      <c r="AW25" s="64">
        <f>'IP 2.1.2.'!$D$39</f>
        <v>194.238</v>
      </c>
      <c r="AX25" s="64">
        <f>'IP 2.1.2.'!$F$39</f>
        <v>207.83466000000001</v>
      </c>
      <c r="AY25" s="64">
        <f>'IP 2.1.2.'!$H$39</f>
        <v>220.3047396</v>
      </c>
      <c r="AZ25" s="64">
        <f>'IP 2.1.2.'!$J$39</f>
        <v>231.31997658</v>
      </c>
      <c r="BA25" s="64">
        <f>'IP 2.1.2.'!$L$39</f>
        <v>231.31997658</v>
      </c>
      <c r="BB25" s="64">
        <f>'IP 2.1.2.'!$D$41</f>
        <v>240.5727756432</v>
      </c>
      <c r="BC25" s="64">
        <f>'IP 2.1.2.'!$F$41</f>
        <v>247.78995891249599</v>
      </c>
      <c r="BD25" s="64">
        <f>'IP 2.1.2.'!$H$41</f>
        <v>255.22365767987088</v>
      </c>
      <c r="BE25" s="64">
        <f>'IP 2.1.2.'!$J$41</f>
        <v>262.88036741026701</v>
      </c>
      <c r="BF25" s="64">
        <f>'IP 2.1.2.'!$L$41</f>
        <v>262.88036741026701</v>
      </c>
      <c r="BG25" s="64">
        <f>'IP 2.1.2.'!$D$43</f>
        <v>268.13797475847235</v>
      </c>
      <c r="BH25" s="92">
        <f t="shared" si="25"/>
        <v>268.13797475847235</v>
      </c>
      <c r="BI25" s="99">
        <v>11000</v>
      </c>
      <c r="BJ25" s="99">
        <v>11000</v>
      </c>
      <c r="BK25" s="88" t="s">
        <v>83</v>
      </c>
      <c r="BL25" s="93">
        <v>7863</v>
      </c>
      <c r="BM25" s="99">
        <v>11220</v>
      </c>
      <c r="BN25" s="107"/>
      <c r="BO25" s="62" t="s">
        <v>83</v>
      </c>
      <c r="BP25" s="76">
        <v>7863</v>
      </c>
      <c r="BQ25" s="99">
        <v>11444</v>
      </c>
      <c r="BR25" s="107"/>
      <c r="BS25" s="106" t="s">
        <v>83</v>
      </c>
      <c r="BT25" s="107"/>
      <c r="BU25" s="99">
        <v>11673</v>
      </c>
      <c r="BV25" s="107"/>
      <c r="BW25" s="106" t="s">
        <v>83</v>
      </c>
      <c r="BX25" s="107"/>
      <c r="BY25" s="99">
        <v>11907</v>
      </c>
      <c r="BZ25" s="107"/>
      <c r="CA25" s="106" t="s">
        <v>83</v>
      </c>
      <c r="CB25" s="107"/>
      <c r="CC25" s="99">
        <v>12145</v>
      </c>
      <c r="CD25" s="107"/>
      <c r="CE25" s="106" t="s">
        <v>83</v>
      </c>
      <c r="CF25" s="107"/>
      <c r="CG25" s="99">
        <v>12388</v>
      </c>
      <c r="CH25" s="107"/>
      <c r="CI25" s="106" t="s">
        <v>83</v>
      </c>
      <c r="CJ25" s="107"/>
      <c r="CK25" s="99">
        <v>12636</v>
      </c>
      <c r="CL25" s="107"/>
      <c r="CM25" s="106" t="s">
        <v>83</v>
      </c>
      <c r="CN25" s="107"/>
      <c r="CO25" s="99">
        <v>12888</v>
      </c>
      <c r="CP25" s="107"/>
      <c r="CQ25" s="106" t="s">
        <v>83</v>
      </c>
      <c r="CR25" s="107"/>
      <c r="CS25" s="99">
        <v>13146</v>
      </c>
      <c r="CT25" s="107"/>
      <c r="CU25" s="106" t="s">
        <v>83</v>
      </c>
      <c r="CV25" s="107"/>
      <c r="CW25" s="99">
        <v>13409</v>
      </c>
      <c r="CX25" s="107"/>
      <c r="CY25" s="106" t="s">
        <v>83</v>
      </c>
      <c r="CZ25" s="107"/>
      <c r="DA25" s="99">
        <v>13677</v>
      </c>
      <c r="DB25" s="107"/>
      <c r="DC25" s="106" t="s">
        <v>83</v>
      </c>
      <c r="DD25" s="107"/>
      <c r="DE25" s="99">
        <v>13951</v>
      </c>
      <c r="DF25" s="107"/>
      <c r="DG25" s="106" t="s">
        <v>83</v>
      </c>
      <c r="DH25" s="107"/>
      <c r="DI25" s="99">
        <v>14230</v>
      </c>
      <c r="DJ25" s="107"/>
      <c r="DK25" s="106" t="s">
        <v>83</v>
      </c>
      <c r="DL25" s="107"/>
      <c r="DM25" s="99">
        <v>14514</v>
      </c>
      <c r="DN25" s="107"/>
      <c r="DO25" s="106" t="s">
        <v>83</v>
      </c>
      <c r="DP25" s="107"/>
      <c r="DQ25" s="99">
        <v>14805</v>
      </c>
      <c r="DR25" s="107"/>
      <c r="DS25" s="106" t="s">
        <v>83</v>
      </c>
      <c r="DT25" s="109"/>
      <c r="DU25" s="77">
        <f t="shared" si="4"/>
        <v>205033</v>
      </c>
      <c r="DV25" s="78" t="str">
        <f>'IP 2.1.2.'!$C$7</f>
        <v>DesarrolloEconómicoIndustriayTurismo</v>
      </c>
      <c r="DW25" s="78" t="str">
        <f>'IP 2.1.2.'!$C$55</f>
        <v xml:space="preserve">Secretaría Distrital de Desarrollo Económico                                                                                </v>
      </c>
      <c r="DX25" s="78" t="str">
        <f>'IP 2.1.2.'!$C$56</f>
        <v>Subdirección de Empleo y Formación</v>
      </c>
      <c r="DY25" s="62" t="str">
        <f>'IP 2.1.2.'!$C$53</f>
        <v xml:space="preserve">Bernardo Brigard Posse </v>
      </c>
      <c r="DZ25" s="62" t="str">
        <f>'IP 2.1.2.'!$C$58</f>
        <v>3693777 ext 166</v>
      </c>
      <c r="EA25" s="79" t="str">
        <f>'IP 2.1.2.'!$C$57</f>
        <v>bbrigard@desarrolloeconómico.gov.co</v>
      </c>
      <c r="EB25" s="78"/>
      <c r="EC25" s="78"/>
      <c r="ED25" s="78"/>
      <c r="EE25" s="62"/>
      <c r="EF25" s="62"/>
      <c r="EG25" s="79"/>
      <c r="EH25" s="101"/>
      <c r="EI25" s="101"/>
      <c r="EJ25" s="101"/>
      <c r="EK25" s="101"/>
    </row>
    <row r="26" spans="1:141" ht="76.5">
      <c r="A26" s="102" t="s">
        <v>134</v>
      </c>
      <c r="B26" s="61">
        <v>0.25</v>
      </c>
      <c r="C26" s="104" t="s">
        <v>135</v>
      </c>
      <c r="D26" s="63">
        <f t="shared" si="23"/>
        <v>0.125</v>
      </c>
      <c r="E26" s="78" t="s">
        <v>136</v>
      </c>
      <c r="F26" s="78" t="s">
        <v>137</v>
      </c>
      <c r="G26" s="100" t="str">
        <f>'IR 2.1.'!C12</f>
        <v>Territorial</v>
      </c>
      <c r="H26" s="100" t="s">
        <v>82</v>
      </c>
      <c r="I26" s="98">
        <f>'IR 2.1.'!D25</f>
        <v>0.1</v>
      </c>
      <c r="J26" s="89">
        <f>'IR 2.1.'!G25</f>
        <v>2021</v>
      </c>
      <c r="K26" s="65">
        <v>44927</v>
      </c>
      <c r="L26" s="66" t="s">
        <v>78</v>
      </c>
      <c r="M26" s="67">
        <f>'IR 2.1.'!$D$32</f>
        <v>0</v>
      </c>
      <c r="N26" s="67">
        <f>'IR 2.1.'!$F$32</f>
        <v>0</v>
      </c>
      <c r="O26" s="67">
        <f>'IR 2.1.'!$H$32</f>
        <v>0.02</v>
      </c>
      <c r="P26" s="67">
        <f>'IR 2.1.'!$J$32</f>
        <v>0.03</v>
      </c>
      <c r="Q26" s="67">
        <f>'IR 2.1.'!$L$32</f>
        <v>0.04</v>
      </c>
      <c r="R26" s="67">
        <f>'IR 2.1.'!$D$34</f>
        <v>0.04</v>
      </c>
      <c r="S26" s="67">
        <f>'IR 2.1.'!$F$34</f>
        <v>0.05</v>
      </c>
      <c r="T26" s="67">
        <f>'IR 2.1.'!$H$34</f>
        <v>0.06</v>
      </c>
      <c r="U26" s="67">
        <f>'IR 2.1.'!$J$34</f>
        <v>7.0000000000000007E-2</v>
      </c>
      <c r="V26" s="67">
        <f>'IR 2.1.'!$L$34</f>
        <v>7.0000000000000007E-2</v>
      </c>
      <c r="W26" s="67">
        <f>'IR 2.1.'!$D$36</f>
        <v>0.08</v>
      </c>
      <c r="X26" s="67">
        <f>'IR 2.1.'!$F$36</f>
        <v>0.09</v>
      </c>
      <c r="Y26" s="67">
        <f>'IR 2.1.'!$H$36</f>
        <v>0.1</v>
      </c>
      <c r="Z26" s="67">
        <f>'IR 2.1.'!$J$36</f>
        <v>0.1</v>
      </c>
      <c r="AA26" s="67">
        <f>'IR 2.1.'!$L$36</f>
        <v>0.1</v>
      </c>
      <c r="AB26" s="67">
        <f>'IR 2.1.'!$D$38</f>
        <v>0.1</v>
      </c>
      <c r="AC26" s="68">
        <f t="shared" si="1"/>
        <v>0.1</v>
      </c>
      <c r="AD26" s="102" t="s">
        <v>144</v>
      </c>
      <c r="AE26" s="69">
        <f t="shared" si="24"/>
        <v>3.125E-2</v>
      </c>
      <c r="AF26" s="78" t="s">
        <v>145</v>
      </c>
      <c r="AG26" s="78" t="s">
        <v>146</v>
      </c>
      <c r="AH26" s="70" t="str">
        <f>'IP 2.1.3.'!$C$14</f>
        <v>Trabajodecenteycrecimientoeconómico</v>
      </c>
      <c r="AI26" s="71" t="str">
        <f>MID('IP 2.1.3.'!$F$14,1,3)</f>
        <v>8.5</v>
      </c>
      <c r="AJ26" s="62" t="str">
        <f>'IP 2.1.3.'!$C$16</f>
        <v>Diferencial; Género; Poblacional; Territorial</v>
      </c>
      <c r="AK26" s="100" t="s">
        <v>82</v>
      </c>
      <c r="AL26" s="71" t="str">
        <f>'IP 2.1.3.'!$C$4</f>
        <v>Sí</v>
      </c>
      <c r="AM26" s="71">
        <f>'IP 2.1.3.'!$H$4</f>
        <v>122</v>
      </c>
      <c r="AN26" s="72" t="str">
        <f>'IP 2.1.3.'!$D$30</f>
        <v>N/D</v>
      </c>
      <c r="AO26" s="73" t="str">
        <f>'IP 2.1.3.'!$G$30</f>
        <v>N/D</v>
      </c>
      <c r="AP26" s="65">
        <v>44927</v>
      </c>
      <c r="AQ26" s="66" t="s">
        <v>78</v>
      </c>
      <c r="AR26" s="64">
        <f>'IP 2.1.3.'!$D$37</f>
        <v>20000</v>
      </c>
      <c r="AS26" s="64">
        <f>'IP 2.1.3.'!$F$37</f>
        <v>20000</v>
      </c>
      <c r="AT26" s="64">
        <f>'IP 2.1.3.'!$H$37</f>
        <v>20400</v>
      </c>
      <c r="AU26" s="64">
        <f>'IP 2.1.3.'!$J$37</f>
        <v>21012</v>
      </c>
      <c r="AV26" s="64">
        <f>'IP 2.1.3.'!$L$37</f>
        <v>21852.48</v>
      </c>
      <c r="AW26" s="64">
        <f>'IP 2.1.3.'!$D$39</f>
        <v>21852.48</v>
      </c>
      <c r="AX26" s="64">
        <f>'IP 2.1.3.'!$F$39</f>
        <v>22945.103999999999</v>
      </c>
      <c r="AY26" s="64">
        <f>'IP 2.1.3.'!$H$39</f>
        <v>24321.810239999999</v>
      </c>
      <c r="AZ26" s="64">
        <f>'IP 2.1.3.'!$J$39</f>
        <v>26024.336956799998</v>
      </c>
      <c r="BA26" s="64">
        <f>'IP 2.1.3.'!$L$39</f>
        <v>26024.336956799998</v>
      </c>
      <c r="BB26" s="64">
        <f>'IP 2.1.3.'!$D$41</f>
        <v>28106.283913343999</v>
      </c>
      <c r="BC26" s="64">
        <f>'IP 2.1.3.'!$F$41</f>
        <v>30635.849465544958</v>
      </c>
      <c r="BD26" s="64">
        <f>'IP 2.1.3.'!$H$41</f>
        <v>33699.43441209945</v>
      </c>
      <c r="BE26" s="64">
        <f>'IP 2.1.3.'!$J$41</f>
        <v>33699.43441209945</v>
      </c>
      <c r="BF26" s="64">
        <f>'IP 2.1.3.'!$L$41</f>
        <v>34373.423100341439</v>
      </c>
      <c r="BG26" s="64">
        <f>'IP 2.1.3.'!$D$43</f>
        <v>35060.891562348268</v>
      </c>
      <c r="BH26" s="92">
        <f t="shared" si="25"/>
        <v>35060.891562348268</v>
      </c>
      <c r="BI26" s="99">
        <v>68600</v>
      </c>
      <c r="BJ26" s="99">
        <v>68600</v>
      </c>
      <c r="BK26" s="88" t="s">
        <v>83</v>
      </c>
      <c r="BL26" s="93">
        <v>7863</v>
      </c>
      <c r="BM26" s="99">
        <v>69972</v>
      </c>
      <c r="BN26" s="107"/>
      <c r="BO26" s="62" t="s">
        <v>83</v>
      </c>
      <c r="BP26" s="76">
        <v>7863</v>
      </c>
      <c r="BQ26" s="99">
        <v>71371</v>
      </c>
      <c r="BR26" s="107"/>
      <c r="BS26" s="106" t="s">
        <v>83</v>
      </c>
      <c r="BT26" s="107"/>
      <c r="BU26" s="99">
        <v>72799</v>
      </c>
      <c r="BV26" s="107"/>
      <c r="BW26" s="106" t="s">
        <v>83</v>
      </c>
      <c r="BX26" s="107"/>
      <c r="BY26" s="99">
        <v>74255</v>
      </c>
      <c r="BZ26" s="107"/>
      <c r="CA26" s="106" t="s">
        <v>83</v>
      </c>
      <c r="CB26" s="107"/>
      <c r="CC26" s="99">
        <v>75740</v>
      </c>
      <c r="CD26" s="107"/>
      <c r="CE26" s="106" t="s">
        <v>83</v>
      </c>
      <c r="CF26" s="107"/>
      <c r="CG26" s="99">
        <v>77255</v>
      </c>
      <c r="CH26" s="107"/>
      <c r="CI26" s="106" t="s">
        <v>83</v>
      </c>
      <c r="CJ26" s="107"/>
      <c r="CK26" s="99">
        <v>78800</v>
      </c>
      <c r="CL26" s="107"/>
      <c r="CM26" s="106" t="s">
        <v>83</v>
      </c>
      <c r="CN26" s="107"/>
      <c r="CO26" s="99">
        <v>80376</v>
      </c>
      <c r="CP26" s="107"/>
      <c r="CQ26" s="106" t="s">
        <v>83</v>
      </c>
      <c r="CR26" s="107"/>
      <c r="CS26" s="99">
        <v>81983</v>
      </c>
      <c r="CT26" s="107"/>
      <c r="CU26" s="106" t="s">
        <v>83</v>
      </c>
      <c r="CV26" s="107"/>
      <c r="CW26" s="99">
        <v>83623</v>
      </c>
      <c r="CX26" s="107"/>
      <c r="CY26" s="106" t="s">
        <v>83</v>
      </c>
      <c r="CZ26" s="107"/>
      <c r="DA26" s="99">
        <v>85295</v>
      </c>
      <c r="DB26" s="107"/>
      <c r="DC26" s="106" t="s">
        <v>83</v>
      </c>
      <c r="DD26" s="107"/>
      <c r="DE26" s="99">
        <v>87001</v>
      </c>
      <c r="DF26" s="107"/>
      <c r="DG26" s="106" t="s">
        <v>83</v>
      </c>
      <c r="DH26" s="107"/>
      <c r="DI26" s="99">
        <v>88741</v>
      </c>
      <c r="DJ26" s="107"/>
      <c r="DK26" s="106" t="s">
        <v>83</v>
      </c>
      <c r="DL26" s="107"/>
      <c r="DM26" s="99">
        <v>90516</v>
      </c>
      <c r="DN26" s="107"/>
      <c r="DO26" s="106" t="s">
        <v>83</v>
      </c>
      <c r="DP26" s="107"/>
      <c r="DQ26" s="99">
        <v>92327</v>
      </c>
      <c r="DR26" s="107"/>
      <c r="DS26" s="106" t="s">
        <v>83</v>
      </c>
      <c r="DT26" s="109"/>
      <c r="DU26" s="77">
        <f t="shared" si="4"/>
        <v>1278654</v>
      </c>
      <c r="DV26" s="78" t="str">
        <f>'IP 2.1.3.'!$C$7</f>
        <v>DesarrolloEconómicoIndustriayTurismo</v>
      </c>
      <c r="DW26" s="78" t="str">
        <f>'IP 2.1.3.'!$C$55</f>
        <v xml:space="preserve">Secretaría Distrital de Desarrollo Económico                                                                                </v>
      </c>
      <c r="DX26" s="78" t="str">
        <f>'IP 2.1.3.'!$C$56</f>
        <v>Subdirección de Empleo y Formación</v>
      </c>
      <c r="DY26" s="62" t="str">
        <f>'IP 2.1.3.'!$C$53</f>
        <v xml:space="preserve">Bernardo Brigard Posse </v>
      </c>
      <c r="DZ26" s="62" t="str">
        <f>'IP 2.1.3.'!$C$58</f>
        <v>3693777 ext 166</v>
      </c>
      <c r="EA26" s="79" t="str">
        <f>'IP 2.1.3.'!$C$57</f>
        <v>bbrigard@desarrolloeconómico.gov.co</v>
      </c>
      <c r="EB26" s="78"/>
      <c r="EC26" s="78"/>
      <c r="ED26" s="78"/>
      <c r="EE26" s="62"/>
      <c r="EF26" s="62"/>
      <c r="EG26" s="79"/>
      <c r="EH26" s="101"/>
      <c r="EI26" s="101"/>
      <c r="EJ26" s="101"/>
      <c r="EK26" s="101"/>
    </row>
    <row r="27" spans="1:141" ht="63.75">
      <c r="A27" s="102" t="s">
        <v>134</v>
      </c>
      <c r="B27" s="61">
        <v>0.25</v>
      </c>
      <c r="C27" s="104" t="s">
        <v>135</v>
      </c>
      <c r="D27" s="63">
        <f t="shared" si="23"/>
        <v>0.125</v>
      </c>
      <c r="E27" s="78" t="s">
        <v>136</v>
      </c>
      <c r="F27" s="78" t="s">
        <v>137</v>
      </c>
      <c r="G27" s="100" t="str">
        <f>'IR 2.1.'!C12</f>
        <v>Territorial</v>
      </c>
      <c r="H27" s="100" t="s">
        <v>82</v>
      </c>
      <c r="I27" s="98">
        <f>'IR 2.1.'!D25</f>
        <v>0.1</v>
      </c>
      <c r="J27" s="89">
        <f>'IR 2.1.'!G25</f>
        <v>2021</v>
      </c>
      <c r="K27" s="65">
        <v>44927</v>
      </c>
      <c r="L27" s="66" t="s">
        <v>78</v>
      </c>
      <c r="M27" s="67">
        <f>'IR 2.1.'!$D$32</f>
        <v>0</v>
      </c>
      <c r="N27" s="67">
        <f>'IR 2.1.'!$F$32</f>
        <v>0</v>
      </c>
      <c r="O27" s="67">
        <f>'IR 2.1.'!$H$32</f>
        <v>0.02</v>
      </c>
      <c r="P27" s="67">
        <f>'IR 2.1.'!$J$32</f>
        <v>0.03</v>
      </c>
      <c r="Q27" s="67">
        <f>'IR 2.1.'!$L$32</f>
        <v>0.04</v>
      </c>
      <c r="R27" s="67">
        <f>'IR 2.1.'!$D$34</f>
        <v>0.04</v>
      </c>
      <c r="S27" s="67">
        <f>'IR 2.1.'!$F$34</f>
        <v>0.05</v>
      </c>
      <c r="T27" s="67">
        <f>'IR 2.1.'!$H$34</f>
        <v>0.06</v>
      </c>
      <c r="U27" s="67">
        <f>'IR 2.1.'!$J$34</f>
        <v>7.0000000000000007E-2</v>
      </c>
      <c r="V27" s="67">
        <f>'IR 2.1.'!$L$34</f>
        <v>7.0000000000000007E-2</v>
      </c>
      <c r="W27" s="67">
        <f>'IR 2.1.'!$D$36</f>
        <v>0.08</v>
      </c>
      <c r="X27" s="67">
        <f>'IR 2.1.'!$F$36</f>
        <v>0.09</v>
      </c>
      <c r="Y27" s="67">
        <f>'IR 2.1.'!$H$36</f>
        <v>0.1</v>
      </c>
      <c r="Z27" s="67">
        <f>'IR 2.1.'!$J$36</f>
        <v>0.1</v>
      </c>
      <c r="AA27" s="67">
        <f>'IR 2.1.'!$L$36</f>
        <v>0.1</v>
      </c>
      <c r="AB27" s="67">
        <f>'IR 2.1.'!$D$38</f>
        <v>0.1</v>
      </c>
      <c r="AC27" s="68">
        <f t="shared" si="1"/>
        <v>0.1</v>
      </c>
      <c r="AD27" s="78" t="s">
        <v>147</v>
      </c>
      <c r="AE27" s="69">
        <f t="shared" si="24"/>
        <v>3.125E-2</v>
      </c>
      <c r="AF27" s="78" t="s">
        <v>148</v>
      </c>
      <c r="AG27" s="78" t="s">
        <v>149</v>
      </c>
      <c r="AH27" s="70" t="str">
        <f>'IP 2.1.4.'!$C$14</f>
        <v>Trabajodecenteycrecimientoeconómico</v>
      </c>
      <c r="AI27" s="71" t="str">
        <f>MID('IP 2.1.4.'!$F$14,1,3)</f>
        <v>8.5</v>
      </c>
      <c r="AJ27" s="62" t="str">
        <f>'IP 2.1.4.'!$C$16</f>
        <v>Diferencial; Género; Poblacional; Territorial</v>
      </c>
      <c r="AK27" s="100" t="s">
        <v>82</v>
      </c>
      <c r="AL27" s="71" t="str">
        <f>'IP 2.1.4.'!$C$4</f>
        <v>Sí</v>
      </c>
      <c r="AM27" s="71">
        <f>'IP 2.1.4.'!$H$4</f>
        <v>122</v>
      </c>
      <c r="AN27" s="72">
        <f>'IP 2.1.4.'!$D$30</f>
        <v>10000</v>
      </c>
      <c r="AO27" s="73">
        <f>'IP 2.1.4.'!$G$30</f>
        <v>2021</v>
      </c>
      <c r="AP27" s="65">
        <v>44927</v>
      </c>
      <c r="AQ27" s="66" t="s">
        <v>78</v>
      </c>
      <c r="AR27" s="64">
        <f>'IP 2.1.4.'!$D$37</f>
        <v>10000</v>
      </c>
      <c r="AS27" s="64">
        <f>'IP 2.1.4.'!$F$37</f>
        <v>10000</v>
      </c>
      <c r="AT27" s="64">
        <f>'IP 2.1.4.'!$H$37</f>
        <v>10200</v>
      </c>
      <c r="AU27" s="64">
        <f>'IP 2.1.4.'!$J$37</f>
        <v>10506</v>
      </c>
      <c r="AV27" s="64">
        <f>'IP 2.1.4.'!$L$37</f>
        <v>10926.24</v>
      </c>
      <c r="AW27" s="64">
        <f>'IP 2.1.4.'!$D$39</f>
        <v>10926.24</v>
      </c>
      <c r="AX27" s="64">
        <f>'IP 2.1.4.'!$F$39</f>
        <v>11472.552</v>
      </c>
      <c r="AY27" s="64">
        <f>'IP 2.1.4.'!$H$39</f>
        <v>12160.905119999999</v>
      </c>
      <c r="AZ27" s="64">
        <f>'IP 2.1.4.'!$J$39</f>
        <v>13012.168478399999</v>
      </c>
      <c r="BA27" s="64">
        <f>'IP 2.1.4.'!$L$39</f>
        <v>13012.168478399999</v>
      </c>
      <c r="BB27" s="64">
        <f>'IP 2.1.4.'!$D$41</f>
        <v>14053.141956672</v>
      </c>
      <c r="BC27" s="64">
        <f>'IP 2.1.4.'!$F$41</f>
        <v>15317.924732772479</v>
      </c>
      <c r="BD27" s="64">
        <f>'IP 2.1.4.'!$H$41</f>
        <v>16849.717206049725</v>
      </c>
      <c r="BE27" s="64">
        <f>'IP 2.1.4.'!$J$41</f>
        <v>16849.717206049725</v>
      </c>
      <c r="BF27" s="64">
        <f>'IP 2.1.4.'!$L$41</f>
        <v>17186.711550170719</v>
      </c>
      <c r="BG27" s="64">
        <f>'IP 2.1.4.'!$D$43</f>
        <v>17530.445781174134</v>
      </c>
      <c r="BH27" s="92">
        <f t="shared" si="25"/>
        <v>17530.445781174134</v>
      </c>
      <c r="BI27" s="99">
        <v>2924</v>
      </c>
      <c r="BJ27" s="99">
        <v>2924</v>
      </c>
      <c r="BK27" s="88" t="s">
        <v>83</v>
      </c>
      <c r="BL27" s="93">
        <v>7863</v>
      </c>
      <c r="BM27" s="99">
        <v>2982</v>
      </c>
      <c r="BN27" s="107"/>
      <c r="BO27" s="62" t="s">
        <v>83</v>
      </c>
      <c r="BP27" s="76">
        <v>7863</v>
      </c>
      <c r="BQ27" s="99">
        <v>3042</v>
      </c>
      <c r="BR27" s="107"/>
      <c r="BS27" s="106" t="s">
        <v>83</v>
      </c>
      <c r="BT27" s="107"/>
      <c r="BU27" s="99">
        <v>3103</v>
      </c>
      <c r="BV27" s="107"/>
      <c r="BW27" s="106" t="s">
        <v>83</v>
      </c>
      <c r="BX27" s="107"/>
      <c r="BY27" s="99">
        <v>3165</v>
      </c>
      <c r="BZ27" s="107"/>
      <c r="CA27" s="106" t="s">
        <v>83</v>
      </c>
      <c r="CB27" s="107"/>
      <c r="CC27" s="99">
        <v>3228</v>
      </c>
      <c r="CD27" s="107"/>
      <c r="CE27" s="106" t="s">
        <v>83</v>
      </c>
      <c r="CF27" s="107"/>
      <c r="CG27" s="99">
        <v>3293</v>
      </c>
      <c r="CH27" s="107"/>
      <c r="CI27" s="106" t="s">
        <v>83</v>
      </c>
      <c r="CJ27" s="107"/>
      <c r="CK27" s="99">
        <v>3359</v>
      </c>
      <c r="CL27" s="107"/>
      <c r="CM27" s="106" t="s">
        <v>83</v>
      </c>
      <c r="CN27" s="107"/>
      <c r="CO27" s="99">
        <v>3426</v>
      </c>
      <c r="CP27" s="107"/>
      <c r="CQ27" s="106" t="s">
        <v>83</v>
      </c>
      <c r="CR27" s="107"/>
      <c r="CS27" s="99">
        <v>3494</v>
      </c>
      <c r="CT27" s="107"/>
      <c r="CU27" s="106" t="s">
        <v>83</v>
      </c>
      <c r="CV27" s="107"/>
      <c r="CW27" s="99">
        <v>3564</v>
      </c>
      <c r="CX27" s="107"/>
      <c r="CY27" s="106" t="s">
        <v>83</v>
      </c>
      <c r="CZ27" s="107"/>
      <c r="DA27" s="99">
        <v>3636</v>
      </c>
      <c r="DB27" s="107"/>
      <c r="DC27" s="106" t="s">
        <v>83</v>
      </c>
      <c r="DD27" s="107"/>
      <c r="DE27" s="99">
        <v>3708</v>
      </c>
      <c r="DF27" s="107"/>
      <c r="DG27" s="106" t="s">
        <v>83</v>
      </c>
      <c r="DH27" s="107"/>
      <c r="DI27" s="99">
        <v>3783</v>
      </c>
      <c r="DJ27" s="107"/>
      <c r="DK27" s="106" t="s">
        <v>83</v>
      </c>
      <c r="DL27" s="107"/>
      <c r="DM27" s="99">
        <v>3858</v>
      </c>
      <c r="DN27" s="107"/>
      <c r="DO27" s="106" t="s">
        <v>83</v>
      </c>
      <c r="DP27" s="107"/>
      <c r="DQ27" s="99">
        <v>3935</v>
      </c>
      <c r="DR27" s="107"/>
      <c r="DS27" s="106" t="s">
        <v>83</v>
      </c>
      <c r="DT27" s="109"/>
      <c r="DU27" s="77">
        <f t="shared" si="4"/>
        <v>54500</v>
      </c>
      <c r="DV27" s="78" t="str">
        <f>'IP 2.1.4.'!$C$7</f>
        <v>DesarrolloEconómicoIndustriayTurismo</v>
      </c>
      <c r="DW27" s="78" t="str">
        <f>'IP 2.1.4.'!$C$55</f>
        <v xml:space="preserve">Secretaría Distrital de Desarrollo Económico                                                                                </v>
      </c>
      <c r="DX27" s="78" t="str">
        <f>'IP 2.1.4.'!$C$56</f>
        <v>Subdirección de Empleo y Formación</v>
      </c>
      <c r="DY27" s="62" t="str">
        <f>'IP 2.1.4.'!$C$53</f>
        <v xml:space="preserve">Bernardo Brigard Posse </v>
      </c>
      <c r="DZ27" s="62" t="str">
        <f>'IP 2.1.4.'!$C$58</f>
        <v>3693777 ext 166</v>
      </c>
      <c r="EA27" s="79" t="str">
        <f>'IP 2.1.4.'!$C$57</f>
        <v>bbrigard@desarrolloeconómico.gov.co</v>
      </c>
      <c r="EB27" s="78"/>
      <c r="EC27" s="78"/>
      <c r="ED27" s="78"/>
      <c r="EE27" s="62"/>
      <c r="EF27" s="62"/>
      <c r="EG27" s="79"/>
      <c r="EH27" s="101"/>
      <c r="EI27" s="101"/>
      <c r="EJ27" s="101"/>
      <c r="EK27" s="101"/>
    </row>
    <row r="28" spans="1:141" ht="63.75">
      <c r="A28" s="102" t="s">
        <v>134</v>
      </c>
      <c r="B28" s="61">
        <v>0.25</v>
      </c>
      <c r="C28" s="96" t="s">
        <v>150</v>
      </c>
      <c r="D28" s="63">
        <f t="shared" si="23"/>
        <v>0.125</v>
      </c>
      <c r="E28" s="62" t="s">
        <v>151</v>
      </c>
      <c r="F28" s="62" t="s">
        <v>152</v>
      </c>
      <c r="G28" s="100" t="str">
        <f>'IR 2.2.'!C12</f>
        <v>Diferencial; Género; Poblacional</v>
      </c>
      <c r="H28" s="89" t="s">
        <v>82</v>
      </c>
      <c r="I28" s="89" t="str">
        <f>'IR 2.2.'!D25</f>
        <v>N/D</v>
      </c>
      <c r="J28" s="89" t="str">
        <f>'IR 2.2.'!G25</f>
        <v>N/D</v>
      </c>
      <c r="K28" s="65">
        <v>44927</v>
      </c>
      <c r="L28" s="66" t="s">
        <v>78</v>
      </c>
      <c r="M28" s="67">
        <f>'IR 2.2.'!$D$32</f>
        <v>0.05</v>
      </c>
      <c r="N28" s="67">
        <f>'IR 2.2.'!$F$32</f>
        <v>0.05</v>
      </c>
      <c r="O28" s="67">
        <f>'IR 2.2.'!$H$32</f>
        <v>0.1</v>
      </c>
      <c r="P28" s="67">
        <f>'IR 2.2.'!$J$32</f>
        <v>0.1</v>
      </c>
      <c r="Q28" s="67">
        <f>'IR 2.2.'!$L$32</f>
        <v>0.15</v>
      </c>
      <c r="R28" s="67">
        <f>'IR 2.2.'!$D$34</f>
        <v>0.15</v>
      </c>
      <c r="S28" s="67">
        <f>'IR 2.2.'!$F$34</f>
        <v>0.2</v>
      </c>
      <c r="T28" s="67">
        <f>'IR 2.2.'!$H$34</f>
        <v>0.2</v>
      </c>
      <c r="U28" s="67">
        <f>'IR 2.2.'!$J$34</f>
        <v>0.25</v>
      </c>
      <c r="V28" s="67">
        <f>'IR 2.2.'!$L$34</f>
        <v>0.25</v>
      </c>
      <c r="W28" s="67">
        <f>'IR 2.2.'!$D$36</f>
        <v>0.3</v>
      </c>
      <c r="X28" s="67">
        <f>'IR 2.2.'!$F$36</f>
        <v>0.3</v>
      </c>
      <c r="Y28" s="67">
        <f>'IR 2.2.'!$H$36</f>
        <v>0.35</v>
      </c>
      <c r="Z28" s="67">
        <f>'IR 2.2.'!$J$36</f>
        <v>0.35</v>
      </c>
      <c r="AA28" s="67">
        <f>'IR 2.2.'!$L$36</f>
        <v>0.4</v>
      </c>
      <c r="AB28" s="67">
        <f>'IR 2.2.'!$D$38</f>
        <v>0.4</v>
      </c>
      <c r="AC28" s="68">
        <f t="shared" si="1"/>
        <v>0.4</v>
      </c>
      <c r="AD28" s="62" t="s">
        <v>153</v>
      </c>
      <c r="AE28" s="69">
        <f>D28/3</f>
        <v>4.1666666666666664E-2</v>
      </c>
      <c r="AF28" s="62" t="s">
        <v>154</v>
      </c>
      <c r="AG28" s="62" t="s">
        <v>155</v>
      </c>
      <c r="AH28" s="70" t="str">
        <f>'IP 2.2.1.'!$C$14</f>
        <v>Trabajodecenteycrecimientoeconómico</v>
      </c>
      <c r="AI28" s="71" t="str">
        <f>MID('IP 2.2.1.'!$F$14,1,3)</f>
        <v>8.5</v>
      </c>
      <c r="AJ28" s="62" t="str">
        <f>'IP 2.2.1.'!$C$16</f>
        <v>Diferencial; Género; Poblacional</v>
      </c>
      <c r="AK28" s="89" t="s">
        <v>82</v>
      </c>
      <c r="AL28" s="71" t="str">
        <f>'IP 2.2.1.'!$C$4</f>
        <v>Sí</v>
      </c>
      <c r="AM28" s="71">
        <f>'IP 2.2.1.'!$H$4</f>
        <v>122</v>
      </c>
      <c r="AN28" s="72" t="str">
        <f>'IP 2.2.1.'!$D$30</f>
        <v>N/D</v>
      </c>
      <c r="AO28" s="73" t="str">
        <f>'IP 2.2.1.'!$G$30</f>
        <v>N/D</v>
      </c>
      <c r="AP28" s="65">
        <v>44927</v>
      </c>
      <c r="AQ28" s="66" t="s">
        <v>78</v>
      </c>
      <c r="AR28" s="64">
        <f>'IP 2.2.1.'!$D$37</f>
        <v>5000</v>
      </c>
      <c r="AS28" s="64">
        <f>'IP 2.2.1.'!$F$37</f>
        <v>8000</v>
      </c>
      <c r="AT28" s="64">
        <f>'IP 2.2.1.'!$H$37</f>
        <v>11000</v>
      </c>
      <c r="AU28" s="64">
        <f>'IP 2.2.1.'!$J$37</f>
        <v>14000</v>
      </c>
      <c r="AV28" s="64">
        <f>'IP 2.2.1.'!$L$37</f>
        <v>17000</v>
      </c>
      <c r="AW28" s="64">
        <f>'IP 2.2.1.'!$D$39</f>
        <v>20000</v>
      </c>
      <c r="AX28" s="64">
        <f>'IP 2.2.1.'!$F$39</f>
        <v>23000</v>
      </c>
      <c r="AY28" s="64">
        <f>'IP 2.2.1.'!$H$39</f>
        <v>26000</v>
      </c>
      <c r="AZ28" s="64">
        <f>'IP 2.2.1.'!$J$39</f>
        <v>29000</v>
      </c>
      <c r="BA28" s="64">
        <f>'IP 2.2.1.'!$L$39</f>
        <v>32000</v>
      </c>
      <c r="BB28" s="64">
        <f>'IP 2.2.1.'!$D$41</f>
        <v>35000</v>
      </c>
      <c r="BC28" s="64">
        <f>'IP 2.2.1.'!$F$41</f>
        <v>38000</v>
      </c>
      <c r="BD28" s="64">
        <f>'IP 2.2.1.'!$H$41</f>
        <v>41000</v>
      </c>
      <c r="BE28" s="64">
        <f>'IP 2.2.1.'!$J$41</f>
        <v>44000</v>
      </c>
      <c r="BF28" s="64">
        <f>'IP 2.2.1.'!$L$41</f>
        <v>47000</v>
      </c>
      <c r="BG28" s="64">
        <f>'IP 2.2.1.'!$D$43</f>
        <v>50000</v>
      </c>
      <c r="BH28" s="92">
        <f t="shared" si="25"/>
        <v>50000</v>
      </c>
      <c r="BI28" s="86">
        <v>20</v>
      </c>
      <c r="BJ28" s="86"/>
      <c r="BK28" s="89" t="s">
        <v>83</v>
      </c>
      <c r="BL28" s="93"/>
      <c r="BM28" s="75">
        <f t="shared" ref="BM28:BM32" si="26">BI28*1.085</f>
        <v>21.7</v>
      </c>
      <c r="BN28" s="75"/>
      <c r="BO28" s="89" t="s">
        <v>83</v>
      </c>
      <c r="BP28" s="93"/>
      <c r="BQ28" s="99">
        <f t="shared" ref="BQ28:BQ32" si="27">BM28*1.085</f>
        <v>23.544499999999999</v>
      </c>
      <c r="BR28" s="75"/>
      <c r="BS28" s="89" t="s">
        <v>83</v>
      </c>
      <c r="BT28" s="89"/>
      <c r="BU28" s="99">
        <f t="shared" ref="BU28:BU32" si="28">BQ28*1.085</f>
        <v>25.545782499999998</v>
      </c>
      <c r="BV28" s="75"/>
      <c r="BW28" s="89" t="s">
        <v>83</v>
      </c>
      <c r="BX28" s="89"/>
      <c r="BY28" s="99">
        <f t="shared" ref="BY28:BY32" si="29">BU28*1.085</f>
        <v>27.717174012499996</v>
      </c>
      <c r="BZ28" s="75"/>
      <c r="CA28" s="89" t="s">
        <v>83</v>
      </c>
      <c r="CB28" s="93"/>
      <c r="CC28" s="99">
        <f t="shared" ref="CC28:CC32" si="30">BY28*1.085</f>
        <v>30.073133803562495</v>
      </c>
      <c r="CD28" s="75"/>
      <c r="CE28" s="89" t="s">
        <v>83</v>
      </c>
      <c r="CF28" s="93"/>
      <c r="CG28" s="99">
        <f>CC28*1.085</f>
        <v>32.629350176865309</v>
      </c>
      <c r="CH28" s="75"/>
      <c r="CI28" s="89" t="s">
        <v>83</v>
      </c>
      <c r="CJ28" s="94"/>
      <c r="CK28" s="99">
        <f>CG28*1.085</f>
        <v>35.402844941898856</v>
      </c>
      <c r="CL28" s="75"/>
      <c r="CM28" s="89" t="s">
        <v>83</v>
      </c>
      <c r="CN28" s="94"/>
      <c r="CO28" s="99">
        <f>CK28*1.085</f>
        <v>38.412086761960261</v>
      </c>
      <c r="CP28" s="75"/>
      <c r="CQ28" s="89" t="s">
        <v>83</v>
      </c>
      <c r="CR28" s="94"/>
      <c r="CS28" s="99">
        <f>CO28*1.085</f>
        <v>41.677114136726878</v>
      </c>
      <c r="CT28" s="75"/>
      <c r="CU28" s="89" t="s">
        <v>83</v>
      </c>
      <c r="CV28" s="94"/>
      <c r="CW28" s="99">
        <f>CS28*1.085</f>
        <v>45.21966883834866</v>
      </c>
      <c r="CX28" s="86"/>
      <c r="CY28" s="89" t="s">
        <v>83</v>
      </c>
      <c r="CZ28" s="94"/>
      <c r="DA28" s="99">
        <f>CW28*1.085</f>
        <v>49.063340689608296</v>
      </c>
      <c r="DB28" s="86"/>
      <c r="DC28" s="89" t="s">
        <v>83</v>
      </c>
      <c r="DD28" s="94"/>
      <c r="DE28" s="99">
        <f>DA28*1.085</f>
        <v>53.233724648224999</v>
      </c>
      <c r="DF28" s="86"/>
      <c r="DG28" s="89" t="s">
        <v>83</v>
      </c>
      <c r="DH28" s="94"/>
      <c r="DI28" s="99">
        <f>DE28*1.085</f>
        <v>57.758591243324119</v>
      </c>
      <c r="DJ28" s="86"/>
      <c r="DK28" s="89" t="s">
        <v>83</v>
      </c>
      <c r="DL28" s="94"/>
      <c r="DM28" s="99">
        <f>DI28*1.085</f>
        <v>62.668071499006665</v>
      </c>
      <c r="DN28" s="86"/>
      <c r="DO28" s="89" t="s">
        <v>83</v>
      </c>
      <c r="DP28" s="94"/>
      <c r="DQ28" s="99">
        <f>DM28*1.085</f>
        <v>67.994857576422234</v>
      </c>
      <c r="DR28" s="86"/>
      <c r="DS28" s="89" t="s">
        <v>83</v>
      </c>
      <c r="DT28" s="94"/>
      <c r="DU28" s="77">
        <f t="shared" si="4"/>
        <v>632.64024082844878</v>
      </c>
      <c r="DV28" s="78" t="str">
        <f>'IP 2.2.1.'!$C$7</f>
        <v>DesarrolloEconómicoIndustriayTurismo</v>
      </c>
      <c r="DW28" s="78" t="str">
        <f>'IP 2.2.1.'!$C$55</f>
        <v>Secretaría Distrital de Desarrollo Económico</v>
      </c>
      <c r="DX28" s="78" t="str">
        <f>'IP 2.2.1.'!$C$56</f>
        <v>Dirección de Desarrollo Empresarial y Empleo</v>
      </c>
      <c r="DY28" s="62" t="str">
        <f>'IP 2.2.1.'!$C$53</f>
        <v>William García</v>
      </c>
      <c r="DZ28" s="62" t="str">
        <f>'IP 2.2.1.'!$C$58</f>
        <v xml:space="preserve">(601)3693777 </v>
      </c>
      <c r="EA28" s="79" t="str">
        <f>'IP 2.2.1.'!$C$57</f>
        <v>wgarcia@desarrolloeconomico.gov.co</v>
      </c>
      <c r="EB28" s="78" t="s">
        <v>156</v>
      </c>
      <c r="EC28" s="78" t="s">
        <v>157</v>
      </c>
      <c r="ED28" s="78" t="s">
        <v>158</v>
      </c>
      <c r="EE28" s="62" t="s">
        <v>159</v>
      </c>
      <c r="EF28" s="62" t="s">
        <v>160</v>
      </c>
      <c r="EG28" s="110" t="s">
        <v>161</v>
      </c>
      <c r="EH28" s="111"/>
      <c r="EI28" s="111"/>
      <c r="EJ28" s="111"/>
      <c r="EK28" s="111"/>
    </row>
    <row r="29" spans="1:141" ht="63.75" customHeight="1">
      <c r="A29" s="102" t="s">
        <v>134</v>
      </c>
      <c r="B29" s="61">
        <v>0.25</v>
      </c>
      <c r="C29" s="96" t="s">
        <v>150</v>
      </c>
      <c r="D29" s="63">
        <f t="shared" si="23"/>
        <v>0.125</v>
      </c>
      <c r="E29" s="62" t="s">
        <v>151</v>
      </c>
      <c r="F29" s="62" t="s">
        <v>152</v>
      </c>
      <c r="G29" s="89" t="str">
        <f>'IR 2.2.'!C12</f>
        <v>Diferencial; Género; Poblacional</v>
      </c>
      <c r="H29" s="89" t="s">
        <v>82</v>
      </c>
      <c r="I29" s="89" t="str">
        <f>'IR 2.2.'!D25</f>
        <v>N/D</v>
      </c>
      <c r="J29" s="89" t="str">
        <f>'IR 2.2.'!G25</f>
        <v>N/D</v>
      </c>
      <c r="K29" s="65">
        <v>44927</v>
      </c>
      <c r="L29" s="66" t="s">
        <v>78</v>
      </c>
      <c r="M29" s="67">
        <f>'IR 2.2.'!$D$32</f>
        <v>0.05</v>
      </c>
      <c r="N29" s="67">
        <f>'IR 2.2.'!$F$32</f>
        <v>0.05</v>
      </c>
      <c r="O29" s="67">
        <f>'IR 2.2.'!$H$32</f>
        <v>0.1</v>
      </c>
      <c r="P29" s="67">
        <f>'IR 2.2.'!$J$32</f>
        <v>0.1</v>
      </c>
      <c r="Q29" s="67">
        <f>'IR 2.2.'!$L$32</f>
        <v>0.15</v>
      </c>
      <c r="R29" s="67">
        <f>'IR 2.2.'!$D$34</f>
        <v>0.15</v>
      </c>
      <c r="S29" s="67">
        <f>'IR 2.2.'!$F$34</f>
        <v>0.2</v>
      </c>
      <c r="T29" s="67">
        <f>'IR 2.2.'!$H$34</f>
        <v>0.2</v>
      </c>
      <c r="U29" s="67">
        <f>'IR 2.2.'!$J$34</f>
        <v>0.25</v>
      </c>
      <c r="V29" s="67">
        <f>'IR 2.2.'!$L$34</f>
        <v>0.25</v>
      </c>
      <c r="W29" s="67">
        <f>'IR 2.2.'!$D$36</f>
        <v>0.3</v>
      </c>
      <c r="X29" s="67">
        <f>'IR 2.2.'!$F$36</f>
        <v>0.3</v>
      </c>
      <c r="Y29" s="67">
        <f>'IR 2.2.'!$H$36</f>
        <v>0.35</v>
      </c>
      <c r="Z29" s="67">
        <f>'IR 2.2.'!$J$36</f>
        <v>0.35</v>
      </c>
      <c r="AA29" s="67">
        <f>'IR 2.2.'!$L$36</f>
        <v>0.4</v>
      </c>
      <c r="AB29" s="67">
        <f>'IR 2.2.'!$D$38</f>
        <v>0.4</v>
      </c>
      <c r="AC29" s="68">
        <f t="shared" si="1"/>
        <v>0.4</v>
      </c>
      <c r="AD29" s="62" t="s">
        <v>1016</v>
      </c>
      <c r="AE29" s="69">
        <f>D29/3</f>
        <v>4.1666666666666664E-2</v>
      </c>
      <c r="AF29" s="62" t="s">
        <v>1015</v>
      </c>
      <c r="AG29" s="62" t="s">
        <v>1017</v>
      </c>
      <c r="AH29" s="70" t="str">
        <f>'IP 2.2.2.'!$C$14</f>
        <v>Trabajodecenteycrecimientoeconómico</v>
      </c>
      <c r="AI29" s="71" t="str">
        <f>MID('IP 2.2.2.'!$F$14,1,3)</f>
        <v>8.5</v>
      </c>
      <c r="AJ29" s="62" t="str">
        <f>'IP 2.2.2.'!$C$16</f>
        <v>Diferencial; Género; Poblacional</v>
      </c>
      <c r="AK29" s="89" t="s">
        <v>82</v>
      </c>
      <c r="AL29" s="71" t="str">
        <f>'IP 2.2.2.'!$C$4</f>
        <v>Sí</v>
      </c>
      <c r="AM29" s="71">
        <f>'IP 2.2.2.'!$H$4</f>
        <v>122</v>
      </c>
      <c r="AN29" s="72" t="str">
        <f>'IP 2.2.2.'!$D$30</f>
        <v>N/D</v>
      </c>
      <c r="AO29" s="73" t="str">
        <f>'IP 2.2.2.'!$G$30</f>
        <v>N/D</v>
      </c>
      <c r="AP29" s="65">
        <v>44927</v>
      </c>
      <c r="AQ29" s="66">
        <v>47118</v>
      </c>
      <c r="AR29" s="67">
        <f>'IP 2.2.2.'!$D$37</f>
        <v>0.1</v>
      </c>
      <c r="AS29" s="67">
        <f>'IP 2.2.2.'!$F$37</f>
        <v>0.2</v>
      </c>
      <c r="AT29" s="67">
        <f>'IP 2.2.2.'!$H$37</f>
        <v>0.4</v>
      </c>
      <c r="AU29" s="67">
        <f>'IP 2.2.2.'!$J$37</f>
        <v>0.6</v>
      </c>
      <c r="AV29" s="67">
        <f>'IP 2.2.2.'!$L$37</f>
        <v>0.8</v>
      </c>
      <c r="AW29" s="67">
        <f>'IP 2.2.2.'!$D$39</f>
        <v>1</v>
      </c>
      <c r="AX29" s="67">
        <f>'IP 2.2.2.'!$F$39</f>
        <v>0</v>
      </c>
      <c r="AY29" s="67">
        <f>'IP 2.2.2.'!$H$39</f>
        <v>0</v>
      </c>
      <c r="AZ29" s="67">
        <f>'IP 2.2.2.'!$J$39</f>
        <v>0</v>
      </c>
      <c r="BA29" s="67">
        <f>'IP 2.2.2.'!$L$39</f>
        <v>0</v>
      </c>
      <c r="BB29" s="67">
        <f>'IP 2.2.2.'!$D$41</f>
        <v>0</v>
      </c>
      <c r="BC29" s="67">
        <f>'IP 2.2.2.'!$F$41</f>
        <v>0</v>
      </c>
      <c r="BD29" s="67">
        <f>'IP 2.2.2.'!$H$41</f>
        <v>0</v>
      </c>
      <c r="BE29" s="67">
        <f>'IP 2.2.2.'!$J$41</f>
        <v>0</v>
      </c>
      <c r="BF29" s="67">
        <f>'IP 2.2.2.'!$L$41</f>
        <v>0</v>
      </c>
      <c r="BG29" s="67">
        <f>'IP 2.2.2.'!$D$43</f>
        <v>0</v>
      </c>
      <c r="BH29" s="112">
        <f t="shared" si="25"/>
        <v>0</v>
      </c>
      <c r="BI29" s="86">
        <v>500</v>
      </c>
      <c r="BJ29" s="86"/>
      <c r="BK29" s="89" t="s">
        <v>83</v>
      </c>
      <c r="BL29" s="93"/>
      <c r="BM29" s="75">
        <f t="shared" si="26"/>
        <v>542.5</v>
      </c>
      <c r="BN29" s="75"/>
      <c r="BO29" s="89" t="s">
        <v>83</v>
      </c>
      <c r="BP29" s="93"/>
      <c r="BQ29" s="75">
        <f t="shared" si="27"/>
        <v>588.61249999999995</v>
      </c>
      <c r="BR29" s="75"/>
      <c r="BS29" s="89" t="s">
        <v>83</v>
      </c>
      <c r="BT29" s="89"/>
      <c r="BU29" s="75">
        <f t="shared" si="28"/>
        <v>638.64456249999989</v>
      </c>
      <c r="BV29" s="75"/>
      <c r="BW29" s="89" t="s">
        <v>83</v>
      </c>
      <c r="BX29" s="89"/>
      <c r="BY29" s="75">
        <f t="shared" si="29"/>
        <v>692.92935031249988</v>
      </c>
      <c r="BZ29" s="75"/>
      <c r="CA29" s="89" t="s">
        <v>83</v>
      </c>
      <c r="CB29" s="93"/>
      <c r="CC29" s="75">
        <f t="shared" si="30"/>
        <v>751.8283450890624</v>
      </c>
      <c r="CD29" s="75"/>
      <c r="CE29" s="89" t="s">
        <v>83</v>
      </c>
      <c r="CF29" s="93"/>
      <c r="CG29" s="75"/>
      <c r="CH29" s="75"/>
      <c r="CI29" s="89"/>
      <c r="CJ29" s="94"/>
      <c r="CK29" s="75"/>
      <c r="CL29" s="75"/>
      <c r="CM29" s="89"/>
      <c r="CN29" s="94"/>
      <c r="CO29" s="75"/>
      <c r="CP29" s="75"/>
      <c r="CQ29" s="89"/>
      <c r="CR29" s="94"/>
      <c r="CS29" s="75"/>
      <c r="CT29" s="75"/>
      <c r="CU29" s="89"/>
      <c r="CV29" s="94"/>
      <c r="CW29" s="75"/>
      <c r="CX29" s="86"/>
      <c r="CY29" s="89"/>
      <c r="CZ29" s="94"/>
      <c r="DA29" s="75"/>
      <c r="DB29" s="86"/>
      <c r="DC29" s="89"/>
      <c r="DD29" s="94"/>
      <c r="DE29" s="75"/>
      <c r="DF29" s="86"/>
      <c r="DG29" s="89"/>
      <c r="DH29" s="94"/>
      <c r="DI29" s="75"/>
      <c r="DJ29" s="86"/>
      <c r="DK29" s="89"/>
      <c r="DL29" s="94"/>
      <c r="DM29" s="75"/>
      <c r="DN29" s="86"/>
      <c r="DO29" s="89"/>
      <c r="DP29" s="94"/>
      <c r="DQ29" s="75"/>
      <c r="DR29" s="86"/>
      <c r="DS29" s="89"/>
      <c r="DT29" s="94"/>
      <c r="DU29" s="77">
        <f t="shared" si="4"/>
        <v>3714.514757901562</v>
      </c>
      <c r="DV29" s="78" t="str">
        <f>'IP 2.2.2.'!$C$7</f>
        <v>DesarrolloEconómicoIndustriayTurismo</v>
      </c>
      <c r="DW29" s="78" t="str">
        <f>'IP 2.2.2.'!$C$55</f>
        <v>Secretaría Distrital de Desarrollo Económico</v>
      </c>
      <c r="DX29" s="78" t="str">
        <f>'IP 2.2.2.'!$C$56</f>
        <v>Dirección de Estudios de Desarrollo Económico</v>
      </c>
      <c r="DY29" s="62" t="str">
        <f>'IP 2.2.2.'!$C$53</f>
        <v>Catalina Bejarano</v>
      </c>
      <c r="DZ29" s="62" t="str">
        <f>'IP 2.2.2.'!$C$58</f>
        <v xml:space="preserve">(601)3693777 </v>
      </c>
      <c r="EA29" s="79" t="str">
        <f>'IP 2.2.2.'!$C$57</f>
        <v>mbejarano@desarrolloeconomico.gov.co</v>
      </c>
      <c r="EB29" s="78" t="s">
        <v>156</v>
      </c>
      <c r="EC29" s="78" t="s">
        <v>157</v>
      </c>
      <c r="ED29" s="78" t="s">
        <v>158</v>
      </c>
      <c r="EE29" s="62" t="s">
        <v>159</v>
      </c>
      <c r="EF29" s="62" t="s">
        <v>160</v>
      </c>
      <c r="EG29" s="110" t="s">
        <v>161</v>
      </c>
      <c r="EH29" s="111"/>
      <c r="EI29" s="111"/>
      <c r="EJ29" s="111"/>
      <c r="EK29" s="111"/>
    </row>
    <row r="30" spans="1:141" ht="63.75">
      <c r="A30" s="102" t="s">
        <v>134</v>
      </c>
      <c r="B30" s="61">
        <v>0.25</v>
      </c>
      <c r="C30" s="96" t="s">
        <v>150</v>
      </c>
      <c r="D30" s="63">
        <f t="shared" ref="D30" si="31">B30/2</f>
        <v>0.125</v>
      </c>
      <c r="E30" s="62" t="s">
        <v>151</v>
      </c>
      <c r="F30" s="62" t="s">
        <v>152</v>
      </c>
      <c r="G30" s="89">
        <f>'IR 2.2.'!C13</f>
        <v>0</v>
      </c>
      <c r="H30" s="89" t="s">
        <v>82</v>
      </c>
      <c r="I30" s="89">
        <f>'IR 2.2.'!D26</f>
        <v>0</v>
      </c>
      <c r="J30" s="89">
        <f>'IR 2.2.'!G26</f>
        <v>0</v>
      </c>
      <c r="K30" s="65">
        <v>44927</v>
      </c>
      <c r="L30" s="66" t="s">
        <v>78</v>
      </c>
      <c r="M30" s="67">
        <f>'IR 2.2.'!$D$32</f>
        <v>0.05</v>
      </c>
      <c r="N30" s="67">
        <f>'IR 2.2.'!$F$32</f>
        <v>0.05</v>
      </c>
      <c r="O30" s="67">
        <f>'IR 2.2.'!$H$32</f>
        <v>0.1</v>
      </c>
      <c r="P30" s="67">
        <f>'IR 2.2.'!$J$32</f>
        <v>0.1</v>
      </c>
      <c r="Q30" s="67">
        <f>'IR 2.2.'!$L$32</f>
        <v>0.15</v>
      </c>
      <c r="R30" s="67">
        <f>'IR 2.2.'!$D$34</f>
        <v>0.15</v>
      </c>
      <c r="S30" s="67">
        <f>'IR 2.2.'!$F$34</f>
        <v>0.2</v>
      </c>
      <c r="T30" s="67">
        <f>'IR 2.2.'!$H$34</f>
        <v>0.2</v>
      </c>
      <c r="U30" s="67">
        <f>'IR 2.2.'!$J$34</f>
        <v>0.25</v>
      </c>
      <c r="V30" s="67">
        <f>'IR 2.2.'!$L$34</f>
        <v>0.25</v>
      </c>
      <c r="W30" s="67">
        <f>'IR 2.2.'!$D$36</f>
        <v>0.3</v>
      </c>
      <c r="X30" s="67">
        <f>'IR 2.2.'!$F$36</f>
        <v>0.3</v>
      </c>
      <c r="Y30" s="67">
        <f>'IR 2.2.'!$H$36</f>
        <v>0.35</v>
      </c>
      <c r="Z30" s="67">
        <f>'IR 2.2.'!$J$36</f>
        <v>0.35</v>
      </c>
      <c r="AA30" s="67">
        <f>'IR 2.2.'!$L$36</f>
        <v>0.4</v>
      </c>
      <c r="AB30" s="67">
        <f>'IR 2.2.'!$D$38</f>
        <v>0.4</v>
      </c>
      <c r="AC30" s="68">
        <f t="shared" ref="AC30" si="32">AB30</f>
        <v>0.4</v>
      </c>
      <c r="AD30" s="62" t="s">
        <v>1034</v>
      </c>
      <c r="AE30" s="69">
        <f>D30/3</f>
        <v>4.1666666666666664E-2</v>
      </c>
      <c r="AF30" s="62" t="s">
        <v>1035</v>
      </c>
      <c r="AG30" s="62" t="s">
        <v>1050</v>
      </c>
      <c r="AH30" s="114" t="s">
        <v>384</v>
      </c>
      <c r="AI30" s="71" t="s">
        <v>1056</v>
      </c>
      <c r="AJ30" s="62" t="s">
        <v>1057</v>
      </c>
      <c r="AK30" s="89" t="s">
        <v>180</v>
      </c>
      <c r="AL30" s="71" t="str">
        <f>'IP 2.2.3.'!$C$4</f>
        <v>N/A</v>
      </c>
      <c r="AM30" s="71"/>
      <c r="AN30" s="72" t="str">
        <f>'IP 2.2.3.'!$D$30</f>
        <v>N/D</v>
      </c>
      <c r="AO30" s="73" t="str">
        <f>'IP 2.2.3.'!$G$30</f>
        <v>N/D</v>
      </c>
      <c r="AP30" s="65">
        <v>44927</v>
      </c>
      <c r="AQ30" s="66">
        <v>50770</v>
      </c>
      <c r="AR30" s="535">
        <f>'IP 2.2.3.'!$D$37</f>
        <v>1</v>
      </c>
      <c r="AS30" s="535">
        <f>'IP 2.2.3.'!$F$37</f>
        <v>0</v>
      </c>
      <c r="AT30" s="535">
        <f>'IP 2.2.3.'!$H$37</f>
        <v>1</v>
      </c>
      <c r="AU30" s="535">
        <f>'IP 2.2.3.'!$J$37</f>
        <v>0</v>
      </c>
      <c r="AV30" s="535">
        <f>'IP 2.2.3.'!$L$37</f>
        <v>1</v>
      </c>
      <c r="AW30" s="535">
        <f>'IP 2.2.3.'!$D$39</f>
        <v>0</v>
      </c>
      <c r="AX30" s="535">
        <f>'IP 2.2.3.'!$F$39</f>
        <v>1</v>
      </c>
      <c r="AY30" s="535">
        <f>'IP 2.2.3.'!$H$39</f>
        <v>0</v>
      </c>
      <c r="AZ30" s="535">
        <f>'IP 2.2.3.'!$J$39</f>
        <v>1</v>
      </c>
      <c r="BA30" s="535">
        <f>'IP 2.2.3.'!$L$39</f>
        <v>0</v>
      </c>
      <c r="BB30" s="535">
        <f>'IP 2.2.3.'!$D$41</f>
        <v>1</v>
      </c>
      <c r="BC30" s="535">
        <f>'IP 2.2.3.'!$F$41</f>
        <v>0</v>
      </c>
      <c r="BD30" s="535">
        <f>'IP 2.2.3.'!$H$41</f>
        <v>1</v>
      </c>
      <c r="BE30" s="535">
        <f>'IP 2.2.3.'!$J$41</f>
        <v>0</v>
      </c>
      <c r="BF30" s="535">
        <f>'IP 2.2.3.'!$L$41</f>
        <v>1</v>
      </c>
      <c r="BG30" s="535">
        <f>'IP 2.2.3.'!$D$43</f>
        <v>0</v>
      </c>
      <c r="BH30" s="535">
        <v>8</v>
      </c>
      <c r="BI30" s="86">
        <v>152</v>
      </c>
      <c r="BJ30" s="86">
        <v>152</v>
      </c>
      <c r="BK30" s="89" t="s">
        <v>1051</v>
      </c>
      <c r="BL30" s="93"/>
      <c r="BM30" s="75"/>
      <c r="BN30" s="75"/>
      <c r="BO30" s="89"/>
      <c r="BP30" s="93"/>
      <c r="BQ30" s="75">
        <v>152</v>
      </c>
      <c r="BR30" s="75"/>
      <c r="BS30" s="89" t="s">
        <v>1051</v>
      </c>
      <c r="BT30" s="89"/>
      <c r="BU30" s="75"/>
      <c r="BV30" s="75"/>
      <c r="BW30" s="89"/>
      <c r="BX30" s="89"/>
      <c r="BY30" s="75">
        <v>152</v>
      </c>
      <c r="BZ30" s="75"/>
      <c r="CA30" s="89" t="s">
        <v>1051</v>
      </c>
      <c r="CB30" s="93"/>
      <c r="CC30" s="75"/>
      <c r="CD30" s="75"/>
      <c r="CE30" s="89"/>
      <c r="CF30" s="93"/>
      <c r="CG30" s="75">
        <v>152</v>
      </c>
      <c r="CH30" s="75"/>
      <c r="CI30" s="89" t="s">
        <v>1051</v>
      </c>
      <c r="CJ30" s="537"/>
      <c r="CK30" s="75"/>
      <c r="CL30" s="75"/>
      <c r="CM30" s="89"/>
      <c r="CN30" s="537"/>
      <c r="CO30" s="75">
        <v>152</v>
      </c>
      <c r="CP30" s="75"/>
      <c r="CQ30" s="89" t="s">
        <v>1051</v>
      </c>
      <c r="CR30" s="537"/>
      <c r="CS30" s="75"/>
      <c r="CT30" s="75"/>
      <c r="CU30" s="89"/>
      <c r="CV30" s="537"/>
      <c r="CW30" s="75">
        <v>152</v>
      </c>
      <c r="CX30" s="86"/>
      <c r="CY30" s="89" t="s">
        <v>1051</v>
      </c>
      <c r="CZ30" s="537"/>
      <c r="DA30" s="75"/>
      <c r="DB30" s="86"/>
      <c r="DC30" s="89"/>
      <c r="DD30" s="537"/>
      <c r="DE30" s="75">
        <v>152</v>
      </c>
      <c r="DF30" s="86"/>
      <c r="DG30" s="89" t="s">
        <v>1051</v>
      </c>
      <c r="DH30" s="537"/>
      <c r="DI30" s="75"/>
      <c r="DJ30" s="86"/>
      <c r="DK30" s="89"/>
      <c r="DL30" s="537"/>
      <c r="DM30" s="75">
        <v>152</v>
      </c>
      <c r="DN30" s="86"/>
      <c r="DO30" s="89" t="s">
        <v>1051</v>
      </c>
      <c r="DP30" s="537"/>
      <c r="DQ30" s="75"/>
      <c r="DR30" s="86"/>
      <c r="DS30" s="89"/>
      <c r="DT30" s="537"/>
      <c r="DU30" s="77">
        <f t="shared" si="4"/>
        <v>1216</v>
      </c>
      <c r="DV30" s="78" t="str">
        <f>'IP 2.2.3.'!$C$7</f>
        <v>Planeación</v>
      </c>
      <c r="DW30" s="78" t="str">
        <f>'IP 2.2.3.'!$C$55</f>
        <v>Secretaría Distrital de Planeación</v>
      </c>
      <c r="DX30" s="78" t="str">
        <f>'IP 2.2.3.'!$C$56</f>
        <v>Subsecretaría de Planeación Socioeconómica</v>
      </c>
      <c r="DY30" s="62" t="str">
        <f>'IP 2.2.3.'!$C$53</f>
        <v>Beatriz Yadira Díaz</v>
      </c>
      <c r="DZ30" s="62" t="str">
        <f>'IP 2.2.3.'!$C$58</f>
        <v>6013358000 Ext. 8502</v>
      </c>
      <c r="EA30" s="79" t="str">
        <f>'IP 2.2.3.'!$C$57</f>
        <v>bdiaz@sdp.gov.co</v>
      </c>
      <c r="EB30" s="78" t="s">
        <v>1052</v>
      </c>
      <c r="EC30" s="78" t="s">
        <v>208</v>
      </c>
      <c r="ED30" s="78" t="s">
        <v>1053</v>
      </c>
      <c r="EE30" s="62" t="s">
        <v>1054</v>
      </c>
      <c r="EF30" s="62"/>
      <c r="EG30" s="110" t="s">
        <v>1055</v>
      </c>
      <c r="EH30" s="538"/>
      <c r="EI30" s="538"/>
      <c r="EJ30" s="538"/>
      <c r="EK30" s="538"/>
    </row>
    <row r="31" spans="1:141" ht="76.5">
      <c r="A31" s="102" t="s">
        <v>162</v>
      </c>
      <c r="B31" s="61">
        <v>0.25</v>
      </c>
      <c r="C31" s="97" t="s">
        <v>163</v>
      </c>
      <c r="D31" s="63">
        <f t="shared" si="23"/>
        <v>0.125</v>
      </c>
      <c r="E31" s="62" t="s">
        <v>164</v>
      </c>
      <c r="F31" s="62" t="s">
        <v>165</v>
      </c>
      <c r="G31" s="89" t="str">
        <f>'IR 3.1.'!C12</f>
        <v>Territorial</v>
      </c>
      <c r="H31" s="89" t="s">
        <v>180</v>
      </c>
      <c r="I31" s="89">
        <f>'IR 3.1.'!D25</f>
        <v>6</v>
      </c>
      <c r="J31" s="89">
        <f>'IR 3.1.'!G25</f>
        <v>2021</v>
      </c>
      <c r="K31" s="65">
        <v>44927</v>
      </c>
      <c r="L31" s="66" t="s">
        <v>78</v>
      </c>
      <c r="M31" s="113">
        <f>'IR 3.1.'!$D$32</f>
        <v>6</v>
      </c>
      <c r="N31" s="113">
        <f>'IR 3.1.'!$F$32</f>
        <v>6</v>
      </c>
      <c r="O31" s="113">
        <f>'IR 3.1.'!$H$32</f>
        <v>6</v>
      </c>
      <c r="P31" s="113">
        <f>'IR 3.1.'!$J$32</f>
        <v>6</v>
      </c>
      <c r="Q31" s="113">
        <f>'IR 3.1.'!$L$32</f>
        <v>6</v>
      </c>
      <c r="R31" s="113">
        <f>'IR 3.1.'!$D$34</f>
        <v>6</v>
      </c>
      <c r="S31" s="113">
        <f>'IR 3.1.'!$F$34</f>
        <v>6</v>
      </c>
      <c r="T31" s="113">
        <f>'IR 3.1.'!$H$34</f>
        <v>6</v>
      </c>
      <c r="U31" s="113">
        <f>'IR 3.1.'!$J$34</f>
        <v>6</v>
      </c>
      <c r="V31" s="113">
        <f>'IR 3.1.'!$L$34</f>
        <v>6</v>
      </c>
      <c r="W31" s="113">
        <f>'IR 3.1.'!$D$36</f>
        <v>6</v>
      </c>
      <c r="X31" s="113">
        <f>'IR 3.1.'!$F$36</f>
        <v>6</v>
      </c>
      <c r="Y31" s="113">
        <f>'IR 3.1.'!$H$36</f>
        <v>6</v>
      </c>
      <c r="Z31" s="113">
        <f>'IR 3.1.'!$J$36</f>
        <v>6</v>
      </c>
      <c r="AA31" s="113">
        <f>'IR 3.1.'!$L$36</f>
        <v>6</v>
      </c>
      <c r="AB31" s="113">
        <f>'IR 3.1.'!$D$38</f>
        <v>6</v>
      </c>
      <c r="AC31" s="113">
        <f>+SUM(M31:AB31)</f>
        <v>96</v>
      </c>
      <c r="AD31" s="62" t="s">
        <v>166</v>
      </c>
      <c r="AE31" s="69">
        <f>D31/6</f>
        <v>2.0833333333333332E-2</v>
      </c>
      <c r="AF31" s="62" t="s">
        <v>167</v>
      </c>
      <c r="AG31" s="62" t="s">
        <v>168</v>
      </c>
      <c r="AH31" s="114" t="str">
        <f>'IP 3.1.1.'!$C$14</f>
        <v>Trabajodecenteycrecimientoeconómico</v>
      </c>
      <c r="AI31" s="71" t="str">
        <f>MID('IP 3.1.1.'!$F$14,1,3)</f>
        <v>8.3</v>
      </c>
      <c r="AJ31" s="62" t="str">
        <f>'IP 3.1.1.'!$C$16</f>
        <v>Territorial</v>
      </c>
      <c r="AK31" s="89" t="s">
        <v>180</v>
      </c>
      <c r="AL31" s="71" t="str">
        <f>'IP 3.1.1.'!$C$4</f>
        <v>Sí</v>
      </c>
      <c r="AM31" s="71">
        <f>'IP 3.1.1.'!$H$4</f>
        <v>183</v>
      </c>
      <c r="AN31" s="72">
        <f>'IP 3.1.1.'!$D$30</f>
        <v>5</v>
      </c>
      <c r="AO31" s="73">
        <f>'IP 3.1.1.'!$G$30</f>
        <v>2022</v>
      </c>
      <c r="AP31" s="65">
        <v>44927</v>
      </c>
      <c r="AQ31" s="66" t="s">
        <v>78</v>
      </c>
      <c r="AR31" s="64">
        <f>'IP 3.1.1.'!$D$37</f>
        <v>5</v>
      </c>
      <c r="AS31" s="64">
        <f>'IP 3.1.1.'!$F$37</f>
        <v>5</v>
      </c>
      <c r="AT31" s="64">
        <f>'IP 3.1.1.'!$H$37</f>
        <v>5</v>
      </c>
      <c r="AU31" s="64">
        <f>'IP 3.1.1.'!$J$37</f>
        <v>5</v>
      </c>
      <c r="AV31" s="64">
        <f>'IP 3.1.1.'!$L$37</f>
        <v>5</v>
      </c>
      <c r="AW31" s="64">
        <f>'IP 3.1.1.'!$D$39</f>
        <v>5</v>
      </c>
      <c r="AX31" s="64">
        <f>'IP 3.1.1.'!$F$39</f>
        <v>5</v>
      </c>
      <c r="AY31" s="64">
        <f>'IP 3.1.1.'!$H$39</f>
        <v>5</v>
      </c>
      <c r="AZ31" s="64">
        <f>'IP 3.1.1.'!$J$39</f>
        <v>5</v>
      </c>
      <c r="BA31" s="64">
        <f>'IP 3.1.1.'!$L$39</f>
        <v>5</v>
      </c>
      <c r="BB31" s="64">
        <f>'IP 3.1.1.'!$D$41</f>
        <v>5</v>
      </c>
      <c r="BC31" s="64">
        <f>'IP 3.1.1.'!$F$41</f>
        <v>5</v>
      </c>
      <c r="BD31" s="64">
        <f>'IP 3.1.1.'!$H$41</f>
        <v>5</v>
      </c>
      <c r="BE31" s="64">
        <f>'IP 3.1.1.'!$J$41</f>
        <v>5</v>
      </c>
      <c r="BF31" s="64">
        <f>'IP 3.1.1.'!$L$41</f>
        <v>5</v>
      </c>
      <c r="BG31" s="64">
        <f>'IP 3.1.1.'!$D$43</f>
        <v>5</v>
      </c>
      <c r="BH31" s="92">
        <f t="shared" ref="BH31:BH32" si="33">SUM(AR31:BG31)</f>
        <v>80</v>
      </c>
      <c r="BI31" s="86">
        <v>988</v>
      </c>
      <c r="BJ31" s="86">
        <v>4940</v>
      </c>
      <c r="BK31" s="89" t="s">
        <v>83</v>
      </c>
      <c r="BL31" s="93">
        <v>7848</v>
      </c>
      <c r="BM31" s="75">
        <f t="shared" si="26"/>
        <v>1071.98</v>
      </c>
      <c r="BN31" s="75"/>
      <c r="BO31" s="89" t="s">
        <v>83</v>
      </c>
      <c r="BP31" s="93"/>
      <c r="BQ31" s="75">
        <f t="shared" si="27"/>
        <v>1163.0982999999999</v>
      </c>
      <c r="BR31" s="75"/>
      <c r="BS31" s="89" t="s">
        <v>83</v>
      </c>
      <c r="BT31" s="89"/>
      <c r="BU31" s="75">
        <f t="shared" si="28"/>
        <v>1261.9616554999998</v>
      </c>
      <c r="BV31" s="75"/>
      <c r="BW31" s="89" t="s">
        <v>83</v>
      </c>
      <c r="BX31" s="89"/>
      <c r="BY31" s="75">
        <f t="shared" si="29"/>
        <v>1369.2283962174997</v>
      </c>
      <c r="BZ31" s="75"/>
      <c r="CA31" s="89" t="s">
        <v>83</v>
      </c>
      <c r="CB31" s="93"/>
      <c r="CC31" s="75">
        <f t="shared" si="30"/>
        <v>1485.6128098959871</v>
      </c>
      <c r="CD31" s="75"/>
      <c r="CE31" s="89" t="s">
        <v>83</v>
      </c>
      <c r="CF31" s="93"/>
      <c r="CG31" s="75">
        <f t="shared" ref="CG31:CG32" si="34">CC31*1.085</f>
        <v>1611.889898737146</v>
      </c>
      <c r="CH31" s="75"/>
      <c r="CI31" s="89" t="s">
        <v>83</v>
      </c>
      <c r="CJ31" s="94"/>
      <c r="CK31" s="75">
        <f t="shared" ref="CK31:CK32" si="35">CG31*1.085</f>
        <v>1748.9005401298034</v>
      </c>
      <c r="CL31" s="75"/>
      <c r="CM31" s="89" t="s">
        <v>83</v>
      </c>
      <c r="CN31" s="94"/>
      <c r="CO31" s="75">
        <f t="shared" ref="CO31:CO32" si="36">CK31*1.085</f>
        <v>1897.5570860408366</v>
      </c>
      <c r="CP31" s="75"/>
      <c r="CQ31" s="89" t="s">
        <v>83</v>
      </c>
      <c r="CR31" s="94"/>
      <c r="CS31" s="75">
        <f t="shared" ref="CS31:CS32" si="37">CO31*1.085</f>
        <v>2058.8494383543075</v>
      </c>
      <c r="CT31" s="75"/>
      <c r="CU31" s="89" t="s">
        <v>83</v>
      </c>
      <c r="CV31" s="94"/>
      <c r="CW31" s="75">
        <f t="shared" ref="CW31:CW32" si="38">CS31*1.085</f>
        <v>2233.8516406144236</v>
      </c>
      <c r="CX31" s="86"/>
      <c r="CY31" s="89" t="s">
        <v>83</v>
      </c>
      <c r="CZ31" s="94"/>
      <c r="DA31" s="75">
        <f t="shared" ref="DA31:DA32" si="39">CW31*1.085</f>
        <v>2423.7290300666496</v>
      </c>
      <c r="DB31" s="86"/>
      <c r="DC31" s="89" t="s">
        <v>83</v>
      </c>
      <c r="DD31" s="94"/>
      <c r="DE31" s="75">
        <f t="shared" ref="DE31:DE32" si="40">DA31*1.085</f>
        <v>2629.7459976223145</v>
      </c>
      <c r="DF31" s="86"/>
      <c r="DG31" s="89" t="s">
        <v>83</v>
      </c>
      <c r="DH31" s="94"/>
      <c r="DI31" s="75">
        <f t="shared" ref="DI31:DI32" si="41">DE31*1.085</f>
        <v>2853.274407420211</v>
      </c>
      <c r="DJ31" s="86"/>
      <c r="DK31" s="89" t="s">
        <v>83</v>
      </c>
      <c r="DL31" s="94"/>
      <c r="DM31" s="75">
        <f t="shared" ref="DM31:DM32" si="42">DI31*1.085</f>
        <v>3095.8027320509286</v>
      </c>
      <c r="DN31" s="86"/>
      <c r="DO31" s="89" t="s">
        <v>83</v>
      </c>
      <c r="DP31" s="94"/>
      <c r="DQ31" s="75">
        <f t="shared" ref="DQ31:DQ32" si="43">DM31*1.085</f>
        <v>3358.9459642752577</v>
      </c>
      <c r="DR31" s="86"/>
      <c r="DS31" s="89" t="s">
        <v>83</v>
      </c>
      <c r="DT31" s="94"/>
      <c r="DU31" s="77">
        <f t="shared" si="4"/>
        <v>31252.427896925361</v>
      </c>
      <c r="DV31" s="78" t="str">
        <f>'IP 3.1.1.'!$C$7</f>
        <v>DesarrolloEconómicoIndustriayTurismo</v>
      </c>
      <c r="DW31" s="78" t="str">
        <f>'IP 3.1.1.'!$C$55</f>
        <v>Secretaría Distrital de Desarrollo Económico</v>
      </c>
      <c r="DX31" s="78" t="str">
        <f>'IP 3.1.1.'!$C$56</f>
        <v>Dirección de Competitividad Bogotá Región</v>
      </c>
      <c r="DY31" s="62" t="str">
        <f>'IP 3.1.1.'!$C$53</f>
        <v>Mariana Muñoz</v>
      </c>
      <c r="DZ31" s="62" t="str">
        <f>'IP 3.1.1.'!$C$58</f>
        <v>(601)3693777 Ext: 164</v>
      </c>
      <c r="EA31" s="79" t="str">
        <f>'IP 3.1.1.'!$C$57</f>
        <v>mmunoz@desarrolloeconomico.gov.co</v>
      </c>
      <c r="EB31" s="78" t="s">
        <v>169</v>
      </c>
      <c r="EC31" s="78" t="s">
        <v>170</v>
      </c>
      <c r="ED31" s="78" t="s">
        <v>100</v>
      </c>
      <c r="EE31" s="62" t="s">
        <v>101</v>
      </c>
      <c r="EF31" s="62"/>
      <c r="EG31" s="79"/>
      <c r="EH31" s="111"/>
      <c r="EI31" s="111"/>
      <c r="EJ31" s="111"/>
      <c r="EK31" s="111"/>
    </row>
    <row r="32" spans="1:141" ht="63.75">
      <c r="A32" s="102" t="s">
        <v>162</v>
      </c>
      <c r="B32" s="61">
        <v>0.25</v>
      </c>
      <c r="C32" s="97" t="s">
        <v>163</v>
      </c>
      <c r="D32" s="63">
        <f t="shared" si="23"/>
        <v>0.125</v>
      </c>
      <c r="E32" s="62" t="s">
        <v>164</v>
      </c>
      <c r="F32" s="62" t="s">
        <v>165</v>
      </c>
      <c r="G32" s="89" t="str">
        <f>'IR 3.1.'!C12</f>
        <v>Territorial</v>
      </c>
      <c r="H32" s="89" t="s">
        <v>180</v>
      </c>
      <c r="I32" s="89">
        <f>'IR 3.1.'!D25</f>
        <v>6</v>
      </c>
      <c r="J32" s="89">
        <f>'IR 3.1.'!G25</f>
        <v>2021</v>
      </c>
      <c r="K32" s="65">
        <v>44927</v>
      </c>
      <c r="L32" s="66" t="s">
        <v>78</v>
      </c>
      <c r="M32" s="113">
        <f>'IR 3.1.'!$D$32</f>
        <v>6</v>
      </c>
      <c r="N32" s="113">
        <f>'IR 3.1.'!$F$32</f>
        <v>6</v>
      </c>
      <c r="O32" s="113">
        <f>'IR 3.1.'!$H$32</f>
        <v>6</v>
      </c>
      <c r="P32" s="113">
        <f>'IR 3.1.'!$J$32</f>
        <v>6</v>
      </c>
      <c r="Q32" s="113">
        <f>'IR 3.1.'!$L$32</f>
        <v>6</v>
      </c>
      <c r="R32" s="113">
        <f>'IR 3.1.'!$D$34</f>
        <v>6</v>
      </c>
      <c r="S32" s="113">
        <f>'IR 3.1.'!$F$34</f>
        <v>6</v>
      </c>
      <c r="T32" s="113">
        <f>'IR 3.1.'!$H$34</f>
        <v>6</v>
      </c>
      <c r="U32" s="113">
        <f>'IR 3.1.'!$J$34</f>
        <v>6</v>
      </c>
      <c r="V32" s="113">
        <f>'IR 3.1.'!$L$34</f>
        <v>6</v>
      </c>
      <c r="W32" s="113">
        <f>'IR 3.1.'!$D$36</f>
        <v>6</v>
      </c>
      <c r="X32" s="113">
        <f>'IR 3.1.'!$F$36</f>
        <v>6</v>
      </c>
      <c r="Y32" s="113">
        <f>'IR 3.1.'!$H$36</f>
        <v>6</v>
      </c>
      <c r="Z32" s="113">
        <f>'IR 3.1.'!$J$36</f>
        <v>6</v>
      </c>
      <c r="AA32" s="113">
        <f>'IR 3.1.'!$L$36</f>
        <v>6</v>
      </c>
      <c r="AB32" s="113">
        <f>'IR 3.1.'!$D$38</f>
        <v>6</v>
      </c>
      <c r="AC32" s="113">
        <f t="shared" ref="AC32:AC35" si="44">+SUM(M32:AB32)</f>
        <v>96</v>
      </c>
      <c r="AD32" s="100" t="s">
        <v>171</v>
      </c>
      <c r="AE32" s="69">
        <f t="shared" ref="AE32:AE36" si="45">D32/6</f>
        <v>2.0833333333333332E-2</v>
      </c>
      <c r="AF32" s="62" t="s">
        <v>172</v>
      </c>
      <c r="AG32" s="62" t="s">
        <v>173</v>
      </c>
      <c r="AH32" s="70" t="str">
        <f>'IP 3.1.2.'!$C$14</f>
        <v>Trabajodecenteycrecimientoeconómico</v>
      </c>
      <c r="AI32" s="71" t="str">
        <f>MID('IP 3.1.2.'!$F$14,1,3)</f>
        <v>8.3</v>
      </c>
      <c r="AJ32" s="62" t="str">
        <f>'IP 3.1.2.'!$C$16</f>
        <v>Territorial</v>
      </c>
      <c r="AK32" s="89" t="s">
        <v>180</v>
      </c>
      <c r="AL32" s="71" t="str">
        <f>'IP 3.1.2.'!$C$4</f>
        <v>Sí</v>
      </c>
      <c r="AM32" s="71">
        <f>'IP 3.1.2.'!$H$4</f>
        <v>183</v>
      </c>
      <c r="AN32" s="72">
        <f>'IP 3.1.2.'!$D$30</f>
        <v>1</v>
      </c>
      <c r="AO32" s="73">
        <f>'IP 3.1.2.'!$G$30</f>
        <v>2022</v>
      </c>
      <c r="AP32" s="65">
        <v>44927</v>
      </c>
      <c r="AQ32" s="66" t="s">
        <v>78</v>
      </c>
      <c r="AR32" s="64">
        <f>'IP 3.1.2.'!$D$37</f>
        <v>2</v>
      </c>
      <c r="AS32" s="64">
        <f>'IP 3.1.2.'!$F$37</f>
        <v>2</v>
      </c>
      <c r="AT32" s="64">
        <f>'IP 3.1.2.'!$H$37</f>
        <v>2</v>
      </c>
      <c r="AU32" s="64">
        <f>'IP 3.1.2.'!$J$37</f>
        <v>2</v>
      </c>
      <c r="AV32" s="64">
        <f>'IP 3.1.2.'!$L$37</f>
        <v>2</v>
      </c>
      <c r="AW32" s="64">
        <f>'IP 3.1.2.'!$D$39</f>
        <v>2</v>
      </c>
      <c r="AX32" s="64">
        <f>'IP 3.1.2.'!$F$39</f>
        <v>2</v>
      </c>
      <c r="AY32" s="64">
        <f>'IP 3.1.2.'!$H$39</f>
        <v>2</v>
      </c>
      <c r="AZ32" s="64">
        <f>'IP 3.1.2.'!$J$39</f>
        <v>2</v>
      </c>
      <c r="BA32" s="64">
        <f>'IP 3.1.2.'!$L$39</f>
        <v>2</v>
      </c>
      <c r="BB32" s="64">
        <f>'IP 3.1.2.'!$D$41</f>
        <v>2</v>
      </c>
      <c r="BC32" s="64">
        <f>'IP 3.1.2.'!$F$41</f>
        <v>2</v>
      </c>
      <c r="BD32" s="64">
        <f>'IP 3.1.2.'!$H$41</f>
        <v>2</v>
      </c>
      <c r="BE32" s="64">
        <f>'IP 3.1.2.'!$J$41</f>
        <v>2</v>
      </c>
      <c r="BF32" s="64">
        <f>'IP 3.1.2.'!$L$41</f>
        <v>2</v>
      </c>
      <c r="BG32" s="64">
        <f>'IP 3.1.2.'!$D$43</f>
        <v>2</v>
      </c>
      <c r="BH32" s="92">
        <f t="shared" si="33"/>
        <v>32</v>
      </c>
      <c r="BI32" s="86">
        <v>572</v>
      </c>
      <c r="BJ32" s="86">
        <v>572</v>
      </c>
      <c r="BK32" s="89" t="s">
        <v>83</v>
      </c>
      <c r="BL32" s="93">
        <v>7844</v>
      </c>
      <c r="BM32" s="75">
        <f t="shared" si="26"/>
        <v>620.62</v>
      </c>
      <c r="BN32" s="75"/>
      <c r="BO32" s="89" t="s">
        <v>83</v>
      </c>
      <c r="BP32" s="93"/>
      <c r="BQ32" s="75">
        <f t="shared" si="27"/>
        <v>673.37270000000001</v>
      </c>
      <c r="BR32" s="75"/>
      <c r="BS32" s="89" t="s">
        <v>83</v>
      </c>
      <c r="BT32" s="89"/>
      <c r="BU32" s="75">
        <f t="shared" si="28"/>
        <v>730.60937949999993</v>
      </c>
      <c r="BV32" s="75"/>
      <c r="BW32" s="89" t="s">
        <v>83</v>
      </c>
      <c r="BX32" s="89"/>
      <c r="BY32" s="75">
        <f t="shared" si="29"/>
        <v>792.71117675749986</v>
      </c>
      <c r="BZ32" s="75"/>
      <c r="CA32" s="89" t="s">
        <v>83</v>
      </c>
      <c r="CB32" s="93"/>
      <c r="CC32" s="75">
        <f t="shared" si="30"/>
        <v>860.09162678188727</v>
      </c>
      <c r="CD32" s="75"/>
      <c r="CE32" s="89" t="s">
        <v>83</v>
      </c>
      <c r="CF32" s="93"/>
      <c r="CG32" s="75">
        <f t="shared" si="34"/>
        <v>933.19941505834765</v>
      </c>
      <c r="CH32" s="75"/>
      <c r="CI32" s="89" t="s">
        <v>83</v>
      </c>
      <c r="CJ32" s="94"/>
      <c r="CK32" s="75">
        <f t="shared" si="35"/>
        <v>1012.5213653383072</v>
      </c>
      <c r="CL32" s="75"/>
      <c r="CM32" s="89" t="s">
        <v>83</v>
      </c>
      <c r="CN32" s="94"/>
      <c r="CO32" s="75">
        <f t="shared" si="36"/>
        <v>1098.5856813920632</v>
      </c>
      <c r="CP32" s="75"/>
      <c r="CQ32" s="89" t="s">
        <v>83</v>
      </c>
      <c r="CR32" s="94"/>
      <c r="CS32" s="75">
        <f t="shared" si="37"/>
        <v>1191.9654643103886</v>
      </c>
      <c r="CT32" s="75"/>
      <c r="CU32" s="89" t="s">
        <v>83</v>
      </c>
      <c r="CV32" s="94"/>
      <c r="CW32" s="75">
        <f t="shared" si="38"/>
        <v>1293.2825287767716</v>
      </c>
      <c r="CX32" s="86"/>
      <c r="CY32" s="89" t="s">
        <v>83</v>
      </c>
      <c r="CZ32" s="94"/>
      <c r="DA32" s="75">
        <f t="shared" si="39"/>
        <v>1403.2115437227972</v>
      </c>
      <c r="DB32" s="86"/>
      <c r="DC32" s="89" t="s">
        <v>83</v>
      </c>
      <c r="DD32" s="94"/>
      <c r="DE32" s="75">
        <f t="shared" si="40"/>
        <v>1522.4845249392349</v>
      </c>
      <c r="DF32" s="86"/>
      <c r="DG32" s="89" t="s">
        <v>83</v>
      </c>
      <c r="DH32" s="94"/>
      <c r="DI32" s="75">
        <f t="shared" si="41"/>
        <v>1651.8957095590699</v>
      </c>
      <c r="DJ32" s="86"/>
      <c r="DK32" s="89" t="s">
        <v>83</v>
      </c>
      <c r="DL32" s="94"/>
      <c r="DM32" s="75">
        <f t="shared" si="42"/>
        <v>1792.3068448715908</v>
      </c>
      <c r="DN32" s="86"/>
      <c r="DO32" s="89" t="s">
        <v>83</v>
      </c>
      <c r="DP32" s="94"/>
      <c r="DQ32" s="75">
        <f t="shared" si="43"/>
        <v>1944.652926685676</v>
      </c>
      <c r="DR32" s="86"/>
      <c r="DS32" s="89" t="s">
        <v>83</v>
      </c>
      <c r="DT32" s="94"/>
      <c r="DU32" s="77">
        <f t="shared" si="4"/>
        <v>18093.510887693636</v>
      </c>
      <c r="DV32" s="78" t="str">
        <f>'IP 3.1.2.'!$C$7</f>
        <v>DesarrolloEconómicoIndustriayTurismo</v>
      </c>
      <c r="DW32" s="78" t="str">
        <f>'IP 3.1.2.'!$C$55</f>
        <v>Secretaría Distrital de Desarrollo Económico</v>
      </c>
      <c r="DX32" s="78" t="str">
        <f>'IP 3.1.2.'!$C$56</f>
        <v>Dirección de Competitividad Bogotá Región</v>
      </c>
      <c r="DY32" s="62" t="str">
        <f>'IP 3.1.2.'!$C$53</f>
        <v>Mariana Muñoz</v>
      </c>
      <c r="DZ32" s="62" t="str">
        <f>'IP 3.1.2.'!$C$58</f>
        <v>(601)3693777 Ext: 164</v>
      </c>
      <c r="EA32" s="79" t="str">
        <f>'IP 3.1.2.'!$C$57</f>
        <v>mmunoz@desarrolloeconomico.gov.co</v>
      </c>
      <c r="EB32" s="78" t="s">
        <v>174</v>
      </c>
      <c r="EC32" s="78" t="s">
        <v>175</v>
      </c>
      <c r="ED32" s="78" t="s">
        <v>176</v>
      </c>
      <c r="EE32" s="62" t="s">
        <v>177</v>
      </c>
      <c r="EF32" s="62"/>
      <c r="EG32" s="79"/>
      <c r="EH32" s="103"/>
      <c r="EI32" s="103"/>
      <c r="EJ32" s="103"/>
      <c r="EK32" s="103"/>
    </row>
    <row r="33" spans="1:141" ht="63.75">
      <c r="A33" s="102" t="s">
        <v>162</v>
      </c>
      <c r="B33" s="61">
        <v>0.25</v>
      </c>
      <c r="C33" s="62" t="s">
        <v>163</v>
      </c>
      <c r="D33" s="63">
        <f t="shared" si="23"/>
        <v>0.125</v>
      </c>
      <c r="E33" s="62" t="s">
        <v>164</v>
      </c>
      <c r="F33" s="62" t="s">
        <v>165</v>
      </c>
      <c r="G33" s="62" t="str">
        <f>'IR 3.1.'!C12</f>
        <v>Territorial</v>
      </c>
      <c r="H33" s="89" t="s">
        <v>180</v>
      </c>
      <c r="I33" s="62">
        <f>'IR 3.1.'!D25</f>
        <v>6</v>
      </c>
      <c r="J33" s="62">
        <f>'IR 3.1.'!G25</f>
        <v>2021</v>
      </c>
      <c r="K33" s="65">
        <v>44927</v>
      </c>
      <c r="L33" s="66" t="s">
        <v>78</v>
      </c>
      <c r="M33" s="113">
        <f>'IR 3.1.'!$D$32</f>
        <v>6</v>
      </c>
      <c r="N33" s="113">
        <f>'IR 3.1.'!$F$32</f>
        <v>6</v>
      </c>
      <c r="O33" s="113">
        <f>'IR 3.1.'!$H$32</f>
        <v>6</v>
      </c>
      <c r="P33" s="113">
        <f>'IR 3.1.'!$J$32</f>
        <v>6</v>
      </c>
      <c r="Q33" s="113">
        <f>'IR 3.1.'!$L$32</f>
        <v>6</v>
      </c>
      <c r="R33" s="113">
        <f>'IR 3.1.'!$D$34</f>
        <v>6</v>
      </c>
      <c r="S33" s="113">
        <f>'IR 3.1.'!$F$34</f>
        <v>6</v>
      </c>
      <c r="T33" s="113">
        <f>'IR 3.1.'!$H$34</f>
        <v>6</v>
      </c>
      <c r="U33" s="113">
        <f>'IR 3.1.'!$J$34</f>
        <v>6</v>
      </c>
      <c r="V33" s="113">
        <f>'IR 3.1.'!$L$34</f>
        <v>6</v>
      </c>
      <c r="W33" s="113">
        <f>'IR 3.1.'!$D$36</f>
        <v>6</v>
      </c>
      <c r="X33" s="113">
        <f>'IR 3.1.'!$F$36</f>
        <v>6</v>
      </c>
      <c r="Y33" s="113">
        <f>'IR 3.1.'!$H$36</f>
        <v>6</v>
      </c>
      <c r="Z33" s="113">
        <f>'IR 3.1.'!$J$36</f>
        <v>6</v>
      </c>
      <c r="AA33" s="113">
        <f>'IR 3.1.'!$L$36</f>
        <v>6</v>
      </c>
      <c r="AB33" s="113">
        <f>'IR 3.1.'!$D$38</f>
        <v>6</v>
      </c>
      <c r="AC33" s="113">
        <f t="shared" si="44"/>
        <v>96</v>
      </c>
      <c r="AD33" s="78" t="s">
        <v>178</v>
      </c>
      <c r="AE33" s="69">
        <f t="shared" si="45"/>
        <v>2.0833333333333332E-2</v>
      </c>
      <c r="AF33" s="62" t="s">
        <v>960</v>
      </c>
      <c r="AG33" s="62" t="s">
        <v>179</v>
      </c>
      <c r="AH33" s="70" t="str">
        <f>'IP 3.1.3.'!$C$14</f>
        <v>Trabajodecenteycrecimientoeconómico</v>
      </c>
      <c r="AI33" s="71" t="str">
        <f>MID('IP 3.1.3.'!$F$14,1,3)</f>
        <v>8.3</v>
      </c>
      <c r="AJ33" s="62" t="str">
        <f>'IP 3.1.3.'!$C$16</f>
        <v>N/A</v>
      </c>
      <c r="AK33" s="62" t="s">
        <v>180</v>
      </c>
      <c r="AL33" s="71" t="str">
        <f>'IP 3.1.3.'!$C$4</f>
        <v>Sí</v>
      </c>
      <c r="AM33" s="71">
        <f>'IP 3.1.3.'!$H$4</f>
        <v>167</v>
      </c>
      <c r="AN33" s="72" t="str">
        <f>'IP 3.1.3.'!$D$30</f>
        <v>N/D</v>
      </c>
      <c r="AO33" s="73" t="str">
        <f>'IP 3.1.3.'!$G$30</f>
        <v>N/D</v>
      </c>
      <c r="AP33" s="65">
        <v>44927</v>
      </c>
      <c r="AQ33" s="66" t="s">
        <v>78</v>
      </c>
      <c r="AR33" s="64">
        <f>'IP 3.1.3.'!$D$37</f>
        <v>1</v>
      </c>
      <c r="AS33" s="64">
        <f>'IP 3.1.3.'!$F$37</f>
        <v>1</v>
      </c>
      <c r="AT33" s="64">
        <f>'IP 3.1.3.'!$H$37</f>
        <v>1</v>
      </c>
      <c r="AU33" s="64">
        <f>'IP 3.1.3.'!$J$37</f>
        <v>1</v>
      </c>
      <c r="AV33" s="64">
        <f>'IP 3.1.3.'!$L$37</f>
        <v>1</v>
      </c>
      <c r="AW33" s="64">
        <f>'IP 3.1.3.'!$D$39</f>
        <v>1</v>
      </c>
      <c r="AX33" s="64">
        <f>'IP 3.1.3.'!$F$39</f>
        <v>1</v>
      </c>
      <c r="AY33" s="64">
        <f>'IP 3.1.3.'!$H$39</f>
        <v>1</v>
      </c>
      <c r="AZ33" s="64">
        <f>'IP 3.1.3.'!$J$39</f>
        <v>1</v>
      </c>
      <c r="BA33" s="64">
        <f>'IP 3.1.3.'!$L$39</f>
        <v>1</v>
      </c>
      <c r="BB33" s="64">
        <f>'IP 3.1.3.'!$D$41</f>
        <v>1</v>
      </c>
      <c r="BC33" s="64">
        <f>'IP 3.1.3.'!$F$41</f>
        <v>1</v>
      </c>
      <c r="BD33" s="64">
        <f>'IP 3.1.3.'!$H$41</f>
        <v>1</v>
      </c>
      <c r="BE33" s="64">
        <f>'IP 3.1.3.'!$J$41</f>
        <v>1</v>
      </c>
      <c r="BF33" s="64">
        <f>'IP 3.1.3.'!$L$41</f>
        <v>1</v>
      </c>
      <c r="BG33" s="64">
        <f>'IP 3.1.3.'!$D$43</f>
        <v>1</v>
      </c>
      <c r="BH33" s="92">
        <f>SUM(AR33:BG33)</f>
        <v>16</v>
      </c>
      <c r="BI33" s="86">
        <v>80</v>
      </c>
      <c r="BJ33" s="86"/>
      <c r="BK33" s="89" t="s">
        <v>83</v>
      </c>
      <c r="BL33" s="60">
        <v>7881</v>
      </c>
      <c r="BM33" s="75">
        <v>87</v>
      </c>
      <c r="BN33" s="75"/>
      <c r="BO33" s="89" t="s">
        <v>83</v>
      </c>
      <c r="BP33" s="60">
        <v>7881</v>
      </c>
      <c r="BQ33" s="75">
        <v>102</v>
      </c>
      <c r="BR33" s="75"/>
      <c r="BS33" s="89" t="s">
        <v>83</v>
      </c>
      <c r="BT33" s="115"/>
      <c r="BU33" s="75">
        <v>111</v>
      </c>
      <c r="BV33" s="75"/>
      <c r="BW33" s="89" t="s">
        <v>83</v>
      </c>
      <c r="BX33" s="115"/>
      <c r="BY33" s="75">
        <v>120</v>
      </c>
      <c r="BZ33" s="75"/>
      <c r="CA33" s="89" t="s">
        <v>83</v>
      </c>
      <c r="CB33" s="116"/>
      <c r="CC33" s="75">
        <v>131</v>
      </c>
      <c r="CD33" s="75"/>
      <c r="CE33" s="89" t="s">
        <v>83</v>
      </c>
      <c r="CF33" s="116"/>
      <c r="CG33" s="75">
        <v>142</v>
      </c>
      <c r="CH33" s="75"/>
      <c r="CI33" s="89" t="s">
        <v>83</v>
      </c>
      <c r="CJ33" s="117"/>
      <c r="CK33" s="75">
        <v>154</v>
      </c>
      <c r="CL33" s="75"/>
      <c r="CM33" s="89" t="s">
        <v>83</v>
      </c>
      <c r="CN33" s="117"/>
      <c r="CO33" s="75">
        <v>167</v>
      </c>
      <c r="CP33" s="75"/>
      <c r="CQ33" s="89" t="s">
        <v>83</v>
      </c>
      <c r="CR33" s="117"/>
      <c r="CS33" s="75">
        <v>181</v>
      </c>
      <c r="CT33" s="75"/>
      <c r="CU33" s="89" t="s">
        <v>83</v>
      </c>
      <c r="CV33" s="117"/>
      <c r="CW33" s="86">
        <v>196</v>
      </c>
      <c r="CX33" s="86"/>
      <c r="CY33" s="89" t="s">
        <v>83</v>
      </c>
      <c r="CZ33" s="117"/>
      <c r="DA33" s="86">
        <v>213</v>
      </c>
      <c r="DB33" s="86"/>
      <c r="DC33" s="89" t="s">
        <v>83</v>
      </c>
      <c r="DD33" s="117"/>
      <c r="DE33" s="86">
        <v>231</v>
      </c>
      <c r="DF33" s="86"/>
      <c r="DG33" s="89" t="s">
        <v>83</v>
      </c>
      <c r="DH33" s="117"/>
      <c r="DI33" s="86">
        <v>251</v>
      </c>
      <c r="DJ33" s="86"/>
      <c r="DK33" s="89" t="s">
        <v>83</v>
      </c>
      <c r="DL33" s="117"/>
      <c r="DM33" s="86">
        <v>252</v>
      </c>
      <c r="DN33" s="86"/>
      <c r="DO33" s="89" t="s">
        <v>83</v>
      </c>
      <c r="DP33" s="117"/>
      <c r="DQ33" s="86">
        <v>274</v>
      </c>
      <c r="DR33" s="86"/>
      <c r="DS33" s="89" t="s">
        <v>83</v>
      </c>
      <c r="DT33" s="117"/>
      <c r="DU33" s="77">
        <f t="shared" si="4"/>
        <v>2692</v>
      </c>
      <c r="DV33" s="78" t="str">
        <f>'IP 3.1.3.'!$C$7</f>
        <v>CulturaRecreaciónyDeporte</v>
      </c>
      <c r="DW33" s="78" t="str">
        <f>'IP 3.1.3.'!$C$55</f>
        <v>Secretaría de Cultura, Recreación y Deporte</v>
      </c>
      <c r="DX33" s="78" t="str">
        <f>'IP 3.1.3.'!$C$56</f>
        <v>Dirección de Economía, Estudios y Política</v>
      </c>
      <c r="DY33" s="62" t="str">
        <f>'IP 3.1.3.'!$C$53</f>
        <v>Mauricio Agudelo Ruiz</v>
      </c>
      <c r="DZ33" s="62" t="str">
        <f>'IP 3.1.3.'!$C$58</f>
        <v>(601) 327 48 50</v>
      </c>
      <c r="EA33" s="79" t="str">
        <f>'IP 3.1.3.'!$C$57</f>
        <v>mauricio.agudelo@scrd.gov.co</v>
      </c>
      <c r="EB33" s="78" t="s">
        <v>6</v>
      </c>
      <c r="EC33" s="78" t="s">
        <v>8</v>
      </c>
      <c r="ED33" s="78" t="s">
        <v>181</v>
      </c>
      <c r="EE33" s="62" t="s">
        <v>182</v>
      </c>
      <c r="EF33" s="62" t="s">
        <v>183</v>
      </c>
      <c r="EG33" s="79" t="s">
        <v>184</v>
      </c>
      <c r="EH33" s="111"/>
      <c r="EI33" s="111"/>
      <c r="EJ33" s="111"/>
      <c r="EK33" s="111"/>
    </row>
    <row r="34" spans="1:141" ht="63.75">
      <c r="A34" s="102" t="s">
        <v>162</v>
      </c>
      <c r="B34" s="61">
        <v>0.25</v>
      </c>
      <c r="C34" s="62" t="s">
        <v>163</v>
      </c>
      <c r="D34" s="63">
        <f t="shared" si="23"/>
        <v>0.125</v>
      </c>
      <c r="E34" s="62" t="s">
        <v>164</v>
      </c>
      <c r="F34" s="62" t="s">
        <v>165</v>
      </c>
      <c r="G34" s="62" t="str">
        <f>'IR 3.1.'!C12</f>
        <v>Territorial</v>
      </c>
      <c r="H34" s="89" t="s">
        <v>180</v>
      </c>
      <c r="I34" s="64">
        <f>'IR 3.1.'!D25</f>
        <v>6</v>
      </c>
      <c r="J34" s="62">
        <f>'IR 3.1.'!G25</f>
        <v>2021</v>
      </c>
      <c r="K34" s="65">
        <v>44927</v>
      </c>
      <c r="L34" s="66" t="s">
        <v>78</v>
      </c>
      <c r="M34" s="113">
        <f>'IR 3.1.'!$D$32</f>
        <v>6</v>
      </c>
      <c r="N34" s="113">
        <f>'IR 3.1.'!$F$32</f>
        <v>6</v>
      </c>
      <c r="O34" s="113">
        <f>'IR 3.1.'!$H$32</f>
        <v>6</v>
      </c>
      <c r="P34" s="113">
        <f>'IR 3.1.'!$J$32</f>
        <v>6</v>
      </c>
      <c r="Q34" s="113">
        <f>'IR 3.1.'!$L$32</f>
        <v>6</v>
      </c>
      <c r="R34" s="113">
        <f>'IR 3.1.'!$D$34</f>
        <v>6</v>
      </c>
      <c r="S34" s="113">
        <f>'IR 3.1.'!$F$34</f>
        <v>6</v>
      </c>
      <c r="T34" s="113">
        <f>'IR 3.1.'!$H$34</f>
        <v>6</v>
      </c>
      <c r="U34" s="113">
        <f>'IR 3.1.'!$J$34</f>
        <v>6</v>
      </c>
      <c r="V34" s="113">
        <f>'IR 3.1.'!$L$34</f>
        <v>6</v>
      </c>
      <c r="W34" s="113">
        <f>'IR 3.1.'!$D$36</f>
        <v>6</v>
      </c>
      <c r="X34" s="113">
        <f>'IR 3.1.'!$F$36</f>
        <v>6</v>
      </c>
      <c r="Y34" s="113">
        <f>'IR 3.1.'!$H$36</f>
        <v>6</v>
      </c>
      <c r="Z34" s="113">
        <f>'IR 3.1.'!$J$36</f>
        <v>6</v>
      </c>
      <c r="AA34" s="113">
        <f>'IR 3.1.'!$L$36</f>
        <v>6</v>
      </c>
      <c r="AB34" s="113">
        <f>'IR 3.1.'!$D$38</f>
        <v>6</v>
      </c>
      <c r="AC34" s="113">
        <f t="shared" si="44"/>
        <v>96</v>
      </c>
      <c r="AD34" s="62" t="s">
        <v>185</v>
      </c>
      <c r="AE34" s="69">
        <f t="shared" si="45"/>
        <v>2.0833333333333332E-2</v>
      </c>
      <c r="AF34" s="62" t="s">
        <v>982</v>
      </c>
      <c r="AG34" s="62" t="s">
        <v>186</v>
      </c>
      <c r="AH34" s="70" t="str">
        <f>'IP 3.1.4.'!$C$14</f>
        <v>Trabajodecenteycrecimientoeconómico</v>
      </c>
      <c r="AI34" s="71" t="str">
        <f>MID('IP 3.1.4.'!$F$14,1,3)</f>
        <v>8.3</v>
      </c>
      <c r="AJ34" s="62" t="str">
        <f>'IP 3.1.4.'!$C$16</f>
        <v>N/A</v>
      </c>
      <c r="AK34" s="62" t="s">
        <v>77</v>
      </c>
      <c r="AL34" s="71" t="str">
        <f>'IP 3.1.4.'!$C$4</f>
        <v>Sí</v>
      </c>
      <c r="AM34" s="71">
        <f>'IP 3.1.4.'!$H$4</f>
        <v>171</v>
      </c>
      <c r="AN34" s="118">
        <f>'IP 3.1.4.'!$D$30</f>
        <v>1</v>
      </c>
      <c r="AO34" s="73">
        <f>'IP 3.1.4.'!$G$30</f>
        <v>2022</v>
      </c>
      <c r="AP34" s="65">
        <v>44927</v>
      </c>
      <c r="AQ34" s="66" t="s">
        <v>187</v>
      </c>
      <c r="AR34" s="67">
        <f>'IP 3.1.4.'!$D$37</f>
        <v>1</v>
      </c>
      <c r="AS34" s="67">
        <f>'IP 3.1.4.'!$F$37</f>
        <v>1</v>
      </c>
      <c r="AT34" s="67">
        <f>'IP 3.1.4.'!$H$37</f>
        <v>1</v>
      </c>
      <c r="AU34" s="67">
        <f>'IP 3.1.4.'!$J$37</f>
        <v>1</v>
      </c>
      <c r="AV34" s="67">
        <f>'IP 3.1.4.'!$L$37</f>
        <v>1</v>
      </c>
      <c r="AW34" s="67">
        <f>'IP 3.1.4.'!$D$39</f>
        <v>1</v>
      </c>
      <c r="AX34" s="67">
        <f>'IP 3.1.4.'!$F$39</f>
        <v>1</v>
      </c>
      <c r="AY34" s="67">
        <f>'IP 3.1.4.'!$H$39</f>
        <v>1</v>
      </c>
      <c r="AZ34" s="67">
        <f>'IP 3.1.4.'!$J$39</f>
        <v>1</v>
      </c>
      <c r="BA34" s="67">
        <f>'IP 3.1.4.'!$L$39</f>
        <v>1</v>
      </c>
      <c r="BB34" s="67">
        <f>'IP 3.1.4.'!$D$41</f>
        <v>1</v>
      </c>
      <c r="BC34" s="67">
        <f>'IP 3.1.4.'!$F$41</f>
        <v>1</v>
      </c>
      <c r="BD34" s="67">
        <f>'IP 3.1.4.'!$H$41</f>
        <v>1</v>
      </c>
      <c r="BE34" s="67">
        <f>'IP 3.1.4.'!$J$41</f>
        <v>1</v>
      </c>
      <c r="BF34" s="67">
        <f>'IP 3.1.4.'!$L$41</f>
        <v>1</v>
      </c>
      <c r="BG34" s="67">
        <f>'IP 3.1.4.'!$D$43</f>
        <v>1</v>
      </c>
      <c r="BH34" s="112">
        <f>AW34</f>
        <v>1</v>
      </c>
      <c r="BI34" s="86">
        <v>33.5</v>
      </c>
      <c r="BJ34" s="86">
        <v>33.5</v>
      </c>
      <c r="BK34" s="89" t="s">
        <v>83</v>
      </c>
      <c r="BL34" s="60">
        <v>7847</v>
      </c>
      <c r="BM34" s="75">
        <f t="shared" ref="BM34:BM35" si="46">BI34*1.085</f>
        <v>36.347499999999997</v>
      </c>
      <c r="BN34" s="75"/>
      <c r="BO34" s="89" t="s">
        <v>83</v>
      </c>
      <c r="BP34" s="60"/>
      <c r="BQ34" s="75">
        <f t="shared" ref="BQ34:BQ35" si="47">BM34*1.085</f>
        <v>39.437037499999995</v>
      </c>
      <c r="BR34" s="75"/>
      <c r="BS34" s="89" t="s">
        <v>83</v>
      </c>
      <c r="BT34" s="62"/>
      <c r="BU34" s="75">
        <f t="shared" ref="BU34:BU35" si="48">BQ34*1.085</f>
        <v>42.789185687499995</v>
      </c>
      <c r="BV34" s="75"/>
      <c r="BW34" s="89" t="s">
        <v>83</v>
      </c>
      <c r="BX34" s="62"/>
      <c r="BY34" s="75">
        <f t="shared" ref="BY34:BY35" si="49">BU34*1.085</f>
        <v>46.426266470937492</v>
      </c>
      <c r="BZ34" s="75"/>
      <c r="CA34" s="89" t="s">
        <v>83</v>
      </c>
      <c r="CB34" s="60"/>
      <c r="CC34" s="75">
        <f t="shared" ref="CC34:CC35" si="50">BY34*1.085</f>
        <v>50.372499120967177</v>
      </c>
      <c r="CD34" s="75"/>
      <c r="CE34" s="89" t="s">
        <v>83</v>
      </c>
      <c r="CF34" s="60"/>
      <c r="CG34" s="75">
        <f t="shared" ref="CG34:CG35" si="51">CC34*1.085</f>
        <v>54.654161546249384</v>
      </c>
      <c r="CH34" s="75"/>
      <c r="CI34" s="89" t="s">
        <v>83</v>
      </c>
      <c r="CJ34" s="77"/>
      <c r="CK34" s="75">
        <f t="shared" ref="CK34:CK35" si="52">CG34*1.085</f>
        <v>59.299765277680578</v>
      </c>
      <c r="CL34" s="75"/>
      <c r="CM34" s="89" t="s">
        <v>83</v>
      </c>
      <c r="CN34" s="77"/>
      <c r="CO34" s="75">
        <f t="shared" ref="CO34:CO35" si="53">CK34*1.085</f>
        <v>64.340245326283423</v>
      </c>
      <c r="CP34" s="75"/>
      <c r="CQ34" s="89" t="s">
        <v>83</v>
      </c>
      <c r="CR34" s="77"/>
      <c r="CS34" s="75">
        <f t="shared" ref="CS34:CS35" si="54">CO34*1.085</f>
        <v>69.80916617901751</v>
      </c>
      <c r="CT34" s="75"/>
      <c r="CU34" s="89" t="s">
        <v>83</v>
      </c>
      <c r="CV34" s="77"/>
      <c r="CW34" s="75">
        <f t="shared" ref="CW34:CW35" si="55">CS34*1.085</f>
        <v>75.742945304233999</v>
      </c>
      <c r="CX34" s="86"/>
      <c r="CY34" s="89" t="s">
        <v>83</v>
      </c>
      <c r="CZ34" s="77"/>
      <c r="DA34" s="75">
        <f t="shared" ref="DA34:DA35" si="56">CW34*1.085</f>
        <v>82.181095655093884</v>
      </c>
      <c r="DB34" s="86"/>
      <c r="DC34" s="89" t="s">
        <v>83</v>
      </c>
      <c r="DD34" s="77"/>
      <c r="DE34" s="75">
        <f t="shared" ref="DE34:DE35" si="57">DA34*1.085</f>
        <v>89.166488785776863</v>
      </c>
      <c r="DF34" s="86"/>
      <c r="DG34" s="89" t="s">
        <v>83</v>
      </c>
      <c r="DH34" s="77"/>
      <c r="DI34" s="75">
        <f t="shared" ref="DI34:DI35" si="58">DE34*1.085</f>
        <v>96.745640332567888</v>
      </c>
      <c r="DJ34" s="86"/>
      <c r="DK34" s="89" t="s">
        <v>83</v>
      </c>
      <c r="DL34" s="77"/>
      <c r="DM34" s="75">
        <f t="shared" ref="DM34:DM35" si="59">DI34*1.085</f>
        <v>104.96901976083616</v>
      </c>
      <c r="DN34" s="86"/>
      <c r="DO34" s="89" t="s">
        <v>83</v>
      </c>
      <c r="DP34" s="77"/>
      <c r="DQ34" s="75">
        <f t="shared" ref="DQ34:DQ35" si="60">DM34*1.085</f>
        <v>113.89138644050723</v>
      </c>
      <c r="DR34" s="86"/>
      <c r="DS34" s="89" t="s">
        <v>83</v>
      </c>
      <c r="DT34" s="77"/>
      <c r="DU34" s="77">
        <f t="shared" si="4"/>
        <v>1059.6724033876517</v>
      </c>
      <c r="DV34" s="78" t="str">
        <f>'IP 3.1.4.'!$C$7</f>
        <v>DesarrolloEconómicoIndustriayTurismo</v>
      </c>
      <c r="DW34" s="78" t="str">
        <f>'IP 3.1.4.'!$C$55</f>
        <v xml:space="preserve">Secretaría Distrital de Desarrollo Económico                                                                                </v>
      </c>
      <c r="DX34" s="78" t="str">
        <f>'IP 3.1.4.'!$C$56</f>
        <v>Subdirección de Innovación y Productividad</v>
      </c>
      <c r="DY34" s="62" t="str">
        <f>'IP 3.1.4.'!$C$53</f>
        <v xml:space="preserve">Ana Maria Veloza Cardenas </v>
      </c>
      <c r="DZ34" s="62" t="str">
        <f>'IP 3.1.4.'!$C$58</f>
        <v>(601)3693777</v>
      </c>
      <c r="EA34" s="79" t="str">
        <f>'IP 3.1.4.'!$C$57</f>
        <v>aveloza@desarrolloeconomico.gov.co</v>
      </c>
      <c r="EB34" s="78"/>
      <c r="EC34" s="78"/>
      <c r="ED34" s="78"/>
      <c r="EE34" s="62"/>
      <c r="EF34" s="62"/>
      <c r="EG34" s="79"/>
      <c r="EH34" s="111"/>
      <c r="EI34" s="111"/>
      <c r="EJ34" s="111"/>
      <c r="EK34" s="111"/>
    </row>
    <row r="35" spans="1:141" ht="89.25">
      <c r="A35" s="102" t="s">
        <v>162</v>
      </c>
      <c r="B35" s="61">
        <v>0.25</v>
      </c>
      <c r="C35" s="89" t="s">
        <v>163</v>
      </c>
      <c r="D35" s="63">
        <f t="shared" si="23"/>
        <v>0.125</v>
      </c>
      <c r="E35" s="62" t="s">
        <v>164</v>
      </c>
      <c r="F35" s="62" t="s">
        <v>165</v>
      </c>
      <c r="G35" s="89" t="str">
        <f>'IR 3.1.'!C12</f>
        <v>Territorial</v>
      </c>
      <c r="H35" s="89" t="s">
        <v>180</v>
      </c>
      <c r="I35" s="64">
        <f>'IR 3.1.'!D25</f>
        <v>6</v>
      </c>
      <c r="J35" s="62">
        <f>'IR 3.1.'!G25</f>
        <v>2021</v>
      </c>
      <c r="K35" s="65">
        <v>44927</v>
      </c>
      <c r="L35" s="66" t="s">
        <v>78</v>
      </c>
      <c r="M35" s="113">
        <f>'IR 3.1.'!$D$32</f>
        <v>6</v>
      </c>
      <c r="N35" s="113">
        <f>'IR 3.1.'!$F$32</f>
        <v>6</v>
      </c>
      <c r="O35" s="113">
        <f>'IR 3.1.'!$H$32</f>
        <v>6</v>
      </c>
      <c r="P35" s="113">
        <f>'IR 3.1.'!$J$32</f>
        <v>6</v>
      </c>
      <c r="Q35" s="113">
        <f>'IR 3.1.'!$L$32</f>
        <v>6</v>
      </c>
      <c r="R35" s="113">
        <f>'IR 3.1.'!$D$34</f>
        <v>6</v>
      </c>
      <c r="S35" s="113">
        <f>'IR 3.1.'!$F$34</f>
        <v>6</v>
      </c>
      <c r="T35" s="113">
        <f>'IR 3.1.'!$H$34</f>
        <v>6</v>
      </c>
      <c r="U35" s="113">
        <f>'IR 3.1.'!$J$34</f>
        <v>6</v>
      </c>
      <c r="V35" s="113">
        <f>'IR 3.1.'!$L$34</f>
        <v>6</v>
      </c>
      <c r="W35" s="113">
        <f>'IR 3.1.'!$D$36</f>
        <v>6</v>
      </c>
      <c r="X35" s="113">
        <f>'IR 3.1.'!$F$36</f>
        <v>6</v>
      </c>
      <c r="Y35" s="113">
        <f>'IR 3.1.'!$H$36</f>
        <v>6</v>
      </c>
      <c r="Z35" s="113">
        <f>'IR 3.1.'!$J$36</f>
        <v>6</v>
      </c>
      <c r="AA35" s="113">
        <f>'IR 3.1.'!$L$36</f>
        <v>6</v>
      </c>
      <c r="AB35" s="113">
        <f>'IR 3.1.'!$D$38</f>
        <v>6</v>
      </c>
      <c r="AC35" s="113">
        <f t="shared" si="44"/>
        <v>96</v>
      </c>
      <c r="AD35" s="78" t="s">
        <v>188</v>
      </c>
      <c r="AE35" s="69">
        <f t="shared" si="45"/>
        <v>2.0833333333333332E-2</v>
      </c>
      <c r="AF35" s="62" t="s">
        <v>189</v>
      </c>
      <c r="AG35" s="62" t="s">
        <v>190</v>
      </c>
      <c r="AH35" s="70" t="str">
        <f>'IP 3.1.5.'!$C$14</f>
        <v>Trabajodecenteycrecimientoeconómico</v>
      </c>
      <c r="AI35" s="71" t="str">
        <f>MID('IP 3.1.5.'!$F$14,1,3)</f>
        <v>8.3</v>
      </c>
      <c r="AJ35" s="62" t="str">
        <f>'IP 3.1.5.'!$C$16</f>
        <v>Territorial</v>
      </c>
      <c r="AK35" s="119" t="s">
        <v>82</v>
      </c>
      <c r="AL35" s="71" t="str">
        <f>'IP 3.1.5.'!$C$4</f>
        <v>Sí</v>
      </c>
      <c r="AM35" s="71">
        <f>'IP 3.1.5.'!$H$4</f>
        <v>121</v>
      </c>
      <c r="AN35" s="72" t="str">
        <f>'IP 3.1.5.'!$D$30</f>
        <v>N/D</v>
      </c>
      <c r="AO35" s="73" t="str">
        <f>'IP 3.1.5.'!$G$30</f>
        <v>N/D</v>
      </c>
      <c r="AP35" s="65">
        <v>44927</v>
      </c>
      <c r="AQ35" s="66" t="s">
        <v>78</v>
      </c>
      <c r="AR35" s="67">
        <f>'IP 3.1.5.'!$D$37</f>
        <v>0.25</v>
      </c>
      <c r="AS35" s="67">
        <f>'IP 3.1.5.'!$F$37</f>
        <v>0.5</v>
      </c>
      <c r="AT35" s="67">
        <f>'IP 3.1.5.'!$H$37</f>
        <v>0.75</v>
      </c>
      <c r="AU35" s="67">
        <f>'IP 3.1.5.'!$J$37</f>
        <v>1</v>
      </c>
      <c r="AV35" s="67">
        <f>'IP 3.1.5.'!$L$37</f>
        <v>1</v>
      </c>
      <c r="AW35" s="67">
        <f>'IP 3.1.5.'!$D$39</f>
        <v>1</v>
      </c>
      <c r="AX35" s="67">
        <f>'IP 3.1.5.'!$F$39</f>
        <v>1</v>
      </c>
      <c r="AY35" s="67">
        <f>'IP 3.1.5.'!$H$39</f>
        <v>1</v>
      </c>
      <c r="AZ35" s="67">
        <f>'IP 3.1.5.'!$J$39</f>
        <v>1</v>
      </c>
      <c r="BA35" s="67">
        <f>'IP 3.1.5.'!$L$39</f>
        <v>1</v>
      </c>
      <c r="BB35" s="67">
        <f>'IP 3.1.5.'!$D$41</f>
        <v>1</v>
      </c>
      <c r="BC35" s="67">
        <f>'IP 3.1.5.'!$F$41</f>
        <v>1</v>
      </c>
      <c r="BD35" s="67">
        <f>'IP 3.1.5.'!$H$41</f>
        <v>1</v>
      </c>
      <c r="BE35" s="67">
        <f>'IP 3.1.5.'!$J$41</f>
        <v>1</v>
      </c>
      <c r="BF35" s="67">
        <f>'IP 3.1.5.'!$L$41</f>
        <v>1</v>
      </c>
      <c r="BG35" s="67">
        <f>'IP 3.1.5.'!$D$43</f>
        <v>1</v>
      </c>
      <c r="BH35" s="112">
        <f t="shared" ref="BH35:BH45" si="61">BG35</f>
        <v>1</v>
      </c>
      <c r="BI35" s="86">
        <v>25</v>
      </c>
      <c r="BJ35" s="86"/>
      <c r="BK35" s="89" t="s">
        <v>83</v>
      </c>
      <c r="BL35" s="119"/>
      <c r="BM35" s="75">
        <f t="shared" si="46"/>
        <v>27.125</v>
      </c>
      <c r="BN35" s="75"/>
      <c r="BO35" s="89" t="s">
        <v>83</v>
      </c>
      <c r="BP35" s="119"/>
      <c r="BQ35" s="75">
        <f t="shared" si="47"/>
        <v>29.430624999999999</v>
      </c>
      <c r="BR35" s="75"/>
      <c r="BS35" s="89" t="s">
        <v>83</v>
      </c>
      <c r="BT35" s="119"/>
      <c r="BU35" s="75">
        <f t="shared" si="48"/>
        <v>31.932228124999998</v>
      </c>
      <c r="BV35" s="75"/>
      <c r="BW35" s="89" t="s">
        <v>83</v>
      </c>
      <c r="BX35" s="119"/>
      <c r="BY35" s="75">
        <f t="shared" si="49"/>
        <v>34.646467515624998</v>
      </c>
      <c r="BZ35" s="75"/>
      <c r="CA35" s="89" t="s">
        <v>83</v>
      </c>
      <c r="CB35" s="119"/>
      <c r="CC35" s="75">
        <f t="shared" si="50"/>
        <v>37.59141725445312</v>
      </c>
      <c r="CD35" s="75"/>
      <c r="CE35" s="89" t="s">
        <v>83</v>
      </c>
      <c r="CF35" s="119"/>
      <c r="CG35" s="75">
        <f t="shared" si="51"/>
        <v>40.786687721081634</v>
      </c>
      <c r="CH35" s="75"/>
      <c r="CI35" s="89" t="s">
        <v>83</v>
      </c>
      <c r="CJ35" s="120"/>
      <c r="CK35" s="75">
        <f t="shared" si="52"/>
        <v>44.253556177373575</v>
      </c>
      <c r="CL35" s="75"/>
      <c r="CM35" s="89" t="s">
        <v>83</v>
      </c>
      <c r="CN35" s="120"/>
      <c r="CO35" s="75">
        <f t="shared" si="53"/>
        <v>48.015108452450328</v>
      </c>
      <c r="CP35" s="75"/>
      <c r="CQ35" s="89" t="s">
        <v>83</v>
      </c>
      <c r="CR35" s="120"/>
      <c r="CS35" s="75">
        <f t="shared" si="54"/>
        <v>52.096392670908607</v>
      </c>
      <c r="CT35" s="75"/>
      <c r="CU35" s="89" t="s">
        <v>83</v>
      </c>
      <c r="CV35" s="120"/>
      <c r="CW35" s="75">
        <f t="shared" si="55"/>
        <v>56.524586047935834</v>
      </c>
      <c r="CX35" s="86"/>
      <c r="CY35" s="89" t="s">
        <v>83</v>
      </c>
      <c r="CZ35" s="120"/>
      <c r="DA35" s="75">
        <f t="shared" si="56"/>
        <v>61.329175862010381</v>
      </c>
      <c r="DB35" s="86"/>
      <c r="DC35" s="89" t="s">
        <v>83</v>
      </c>
      <c r="DD35" s="120"/>
      <c r="DE35" s="75">
        <f t="shared" si="57"/>
        <v>66.542155810281258</v>
      </c>
      <c r="DF35" s="86"/>
      <c r="DG35" s="89" t="s">
        <v>83</v>
      </c>
      <c r="DH35" s="120"/>
      <c r="DI35" s="75">
        <f t="shared" si="58"/>
        <v>72.198239054155167</v>
      </c>
      <c r="DJ35" s="86"/>
      <c r="DK35" s="89" t="s">
        <v>83</v>
      </c>
      <c r="DL35" s="120"/>
      <c r="DM35" s="75">
        <f t="shared" si="59"/>
        <v>78.33508937375835</v>
      </c>
      <c r="DN35" s="86"/>
      <c r="DO35" s="89" t="s">
        <v>83</v>
      </c>
      <c r="DP35" s="120"/>
      <c r="DQ35" s="75">
        <f t="shared" si="60"/>
        <v>84.99357197052781</v>
      </c>
      <c r="DR35" s="86"/>
      <c r="DS35" s="89" t="s">
        <v>83</v>
      </c>
      <c r="DT35" s="120"/>
      <c r="DU35" s="77">
        <f t="shared" si="4"/>
        <v>790.80030103556101</v>
      </c>
      <c r="DV35" s="78" t="str">
        <f>'IP 3.1.5.'!$C$7</f>
        <v>DesarrolloEconómicoIndustriayTurismo</v>
      </c>
      <c r="DW35" s="78" t="str">
        <f>'IP 3.1.5.'!$C$55</f>
        <v xml:space="preserve">Secretaría Distrital de Desarrollo Económico                                                                                </v>
      </c>
      <c r="DX35" s="78" t="str">
        <f>'IP 3.1.5.'!$C$56</f>
        <v>Dirección de Estudios de Desarrollo Económico</v>
      </c>
      <c r="DY35" s="62" t="str">
        <f>'IP 3.1.5.'!$C$53</f>
        <v>Maria Catalina Bejarano</v>
      </c>
      <c r="DZ35" s="62">
        <f>'IP 3.1.5.'!$C$58</f>
        <v>3693777</v>
      </c>
      <c r="EA35" s="79" t="str">
        <f>'IP 3.1.5.'!$C$57</f>
        <v>mbejarano@desarrolloeconomico.gov.co</v>
      </c>
      <c r="EB35" s="78" t="s">
        <v>191</v>
      </c>
      <c r="EC35" s="78" t="s">
        <v>192</v>
      </c>
      <c r="ED35" s="78" t="s">
        <v>100</v>
      </c>
      <c r="EE35" s="62" t="s">
        <v>101</v>
      </c>
      <c r="EF35" s="62"/>
      <c r="EG35" s="79"/>
      <c r="EH35" s="111"/>
      <c r="EI35" s="111"/>
      <c r="EJ35" s="111"/>
      <c r="EK35" s="111"/>
    </row>
    <row r="36" spans="1:141" ht="63.75" customHeight="1">
      <c r="A36" s="102" t="s">
        <v>162</v>
      </c>
      <c r="B36" s="61">
        <v>0.25</v>
      </c>
      <c r="C36" s="62" t="s">
        <v>163</v>
      </c>
      <c r="D36" s="529">
        <f t="shared" ref="D36" si="62">B36/2</f>
        <v>0.125</v>
      </c>
      <c r="E36" s="62" t="s">
        <v>164</v>
      </c>
      <c r="F36" s="62" t="s">
        <v>165</v>
      </c>
      <c r="G36" s="62" t="str">
        <f>'IR 3.1.'!C12</f>
        <v>Territorial</v>
      </c>
      <c r="H36" s="62" t="s">
        <v>180</v>
      </c>
      <c r="I36" s="64">
        <f>'IR 3.1.'!D25</f>
        <v>6</v>
      </c>
      <c r="J36" s="62">
        <f>'IR 3.1.'!G25</f>
        <v>2021</v>
      </c>
      <c r="K36" s="65">
        <v>44927</v>
      </c>
      <c r="L36" s="66" t="s">
        <v>78</v>
      </c>
      <c r="M36" s="113">
        <f>'IR 3.1.'!$D$32</f>
        <v>6</v>
      </c>
      <c r="N36" s="113">
        <f>'IR 3.1.'!$F$32</f>
        <v>6</v>
      </c>
      <c r="O36" s="113">
        <f>'IR 3.1.'!$H$32</f>
        <v>6</v>
      </c>
      <c r="P36" s="113">
        <f>'IR 3.1.'!$J$32</f>
        <v>6</v>
      </c>
      <c r="Q36" s="113">
        <f>'IR 3.1.'!$L$32</f>
        <v>6</v>
      </c>
      <c r="R36" s="113">
        <f>'IR 3.1.'!$D$34</f>
        <v>6</v>
      </c>
      <c r="S36" s="113">
        <f>'IR 3.1.'!$F$34</f>
        <v>6</v>
      </c>
      <c r="T36" s="113">
        <f>'IR 3.1.'!$H$34</f>
        <v>6</v>
      </c>
      <c r="U36" s="113">
        <f>'IR 3.1.'!$J$34</f>
        <v>6</v>
      </c>
      <c r="V36" s="113">
        <f>'IR 3.1.'!$L$34</f>
        <v>6</v>
      </c>
      <c r="W36" s="113">
        <f>'IR 3.1.'!$D$36</f>
        <v>6</v>
      </c>
      <c r="X36" s="113">
        <f>'IR 3.1.'!$F$36</f>
        <v>6</v>
      </c>
      <c r="Y36" s="113">
        <f>'IR 3.1.'!$H$36</f>
        <v>6</v>
      </c>
      <c r="Z36" s="113">
        <f>'IR 3.1.'!$J$36</f>
        <v>6</v>
      </c>
      <c r="AA36" s="113">
        <f>'IR 3.1.'!$L$36</f>
        <v>6</v>
      </c>
      <c r="AB36" s="113">
        <f>'IR 3.1.'!$D$38</f>
        <v>6</v>
      </c>
      <c r="AC36" s="113">
        <f t="shared" ref="AC36" si="63">+SUM(M36:AB36)</f>
        <v>96</v>
      </c>
      <c r="AD36" s="78" t="s">
        <v>1008</v>
      </c>
      <c r="AE36" s="118">
        <f t="shared" si="45"/>
        <v>2.0833333333333332E-2</v>
      </c>
      <c r="AF36" s="62" t="s">
        <v>1006</v>
      </c>
      <c r="AG36" s="62" t="s">
        <v>1009</v>
      </c>
      <c r="AH36" s="70" t="str">
        <f>'IP 3.1.6.'!$C$14</f>
        <v>Industria,innovacióneinfraestructura</v>
      </c>
      <c r="AI36" s="71" t="str">
        <f>MID('IP 3.1.6.'!$F$14,1,3)</f>
        <v>9.2</v>
      </c>
      <c r="AJ36" s="62" t="str">
        <f>'IP 3.1.6.'!$C$16</f>
        <v>N/A</v>
      </c>
      <c r="AK36" s="530" t="s">
        <v>82</v>
      </c>
      <c r="AL36" s="71" t="str">
        <f>'IP 3.1.6.'!$C$4</f>
        <v>Sí</v>
      </c>
      <c r="AM36" s="71">
        <f>'IP 3.1.6.'!$H$4</f>
        <v>183</v>
      </c>
      <c r="AN36" s="72" t="str">
        <f>'IP 3.1.6.'!$D$30</f>
        <v>N/D</v>
      </c>
      <c r="AO36" s="73" t="str">
        <f>'IP 3.1.6.'!$G$30</f>
        <v>N/D</v>
      </c>
      <c r="AP36" s="65">
        <v>44927</v>
      </c>
      <c r="AQ36" s="66">
        <v>46022</v>
      </c>
      <c r="AR36" s="67">
        <f>'IP 3.1.6.'!$D$37</f>
        <v>0.4</v>
      </c>
      <c r="AS36" s="67">
        <f>'IP 3.1.6.'!$F$37</f>
        <v>0.8</v>
      </c>
      <c r="AT36" s="67">
        <f>'IP 3.1.6.'!$H$37</f>
        <v>1</v>
      </c>
      <c r="AU36" s="67" t="str">
        <f>'IP 3.1.6.'!$J$37</f>
        <v>N/A</v>
      </c>
      <c r="AV36" s="67" t="str">
        <f>'IP 3.1.6.'!$L$37</f>
        <v>N/A</v>
      </c>
      <c r="AW36" s="67" t="str">
        <f>'IP 3.1.6.'!$D$39</f>
        <v>N/A</v>
      </c>
      <c r="AX36" s="67" t="str">
        <f>'IP 3.1.6.'!$F$39</f>
        <v>N/A</v>
      </c>
      <c r="AY36" s="67" t="str">
        <f>'IP 3.1.6.'!$H$39</f>
        <v>N/A</v>
      </c>
      <c r="AZ36" s="67" t="str">
        <f>'IP 3.1.6.'!$J$39</f>
        <v>N/A</v>
      </c>
      <c r="BA36" s="67" t="str">
        <f>'IP 3.1.6.'!$L$39</f>
        <v>N/A</v>
      </c>
      <c r="BB36" s="67" t="str">
        <f>'IP 3.1.6.'!$D$41</f>
        <v>N/A</v>
      </c>
      <c r="BC36" s="67" t="str">
        <f>'IP 3.1.6.'!$F$41</f>
        <v>N/A</v>
      </c>
      <c r="BD36" s="67" t="str">
        <f>'IP 3.1.6.'!$H$41</f>
        <v>N/A</v>
      </c>
      <c r="BE36" s="67" t="str">
        <f>'IP 3.1.6.'!$J$41</f>
        <v>N/A</v>
      </c>
      <c r="BF36" s="67" t="str">
        <f>'IP 3.1.6.'!$L$41</f>
        <v>N/A</v>
      </c>
      <c r="BG36" s="67" t="str">
        <f>'IP 3.1.6.'!$D$43</f>
        <v>N/A</v>
      </c>
      <c r="BH36" s="531">
        <f>AT36</f>
        <v>1</v>
      </c>
      <c r="BI36" s="86">
        <v>42</v>
      </c>
      <c r="BJ36" s="86"/>
      <c r="BK36" s="62" t="s">
        <v>83</v>
      </c>
      <c r="BL36" s="530"/>
      <c r="BM36" s="75">
        <v>45.57</v>
      </c>
      <c r="BN36" s="75"/>
      <c r="BO36" s="62" t="s">
        <v>83</v>
      </c>
      <c r="BP36" s="530"/>
      <c r="BQ36" s="75">
        <v>49.443449999999999</v>
      </c>
      <c r="BR36" s="75"/>
      <c r="BS36" s="62" t="s">
        <v>83</v>
      </c>
      <c r="BT36" s="530"/>
      <c r="BU36" s="75"/>
      <c r="BV36" s="75"/>
      <c r="BW36" s="62"/>
      <c r="BX36" s="530"/>
      <c r="BY36" s="75"/>
      <c r="BZ36" s="75"/>
      <c r="CA36" s="62"/>
      <c r="CB36" s="530"/>
      <c r="CC36" s="75"/>
      <c r="CD36" s="75"/>
      <c r="CE36" s="62"/>
      <c r="CF36" s="530"/>
      <c r="CG36" s="75"/>
      <c r="CH36" s="75"/>
      <c r="CI36" s="62"/>
      <c r="CJ36" s="532"/>
      <c r="CK36" s="75"/>
      <c r="CL36" s="75"/>
      <c r="CM36" s="62"/>
      <c r="CN36" s="532"/>
      <c r="CO36" s="75"/>
      <c r="CP36" s="75"/>
      <c r="CQ36" s="62"/>
      <c r="CR36" s="532"/>
      <c r="CS36" s="75"/>
      <c r="CT36" s="75"/>
      <c r="CU36" s="62"/>
      <c r="CV36" s="532"/>
      <c r="CW36" s="75"/>
      <c r="CX36" s="86"/>
      <c r="CY36" s="62"/>
      <c r="CZ36" s="532"/>
      <c r="DA36" s="75"/>
      <c r="DB36" s="86"/>
      <c r="DC36" s="62"/>
      <c r="DD36" s="532"/>
      <c r="DE36" s="75"/>
      <c r="DF36" s="86"/>
      <c r="DG36" s="62"/>
      <c r="DH36" s="532"/>
      <c r="DI36" s="75"/>
      <c r="DJ36" s="86"/>
      <c r="DK36" s="62"/>
      <c r="DL36" s="532"/>
      <c r="DM36" s="75"/>
      <c r="DN36" s="86"/>
      <c r="DO36" s="62"/>
      <c r="DP36" s="532"/>
      <c r="DQ36" s="75"/>
      <c r="DR36" s="86"/>
      <c r="DS36" s="62"/>
      <c r="DT36" s="532"/>
      <c r="DU36" s="77">
        <f t="shared" ref="DU36" si="64">DQ36+DM36+DI36+DE36+DA36+CW36+CS36+CO36+CK36+CG36+CC36+BY36+BU36+BQ36+BM36+BI36</f>
        <v>137.01345000000001</v>
      </c>
      <c r="DV36" s="78" t="str">
        <f>'IP 3.1.6.'!$C$7</f>
        <v>DesarrolloEconómicoIndustriayTurismo</v>
      </c>
      <c r="DW36" s="78" t="str">
        <f>'IP 3.1.6.'!$C$55</f>
        <v>Secretaría Distrital de Desarrollo Económico</v>
      </c>
      <c r="DX36" s="78" t="str">
        <f>'IP 3.1.6.'!$C$56</f>
        <v>Dirección de Competitividad Bogotá Región</v>
      </c>
      <c r="DY36" s="62" t="str">
        <f>'IP 3.1.6.'!$C$53</f>
        <v>Mariana Muñoz</v>
      </c>
      <c r="DZ36" s="62" t="str">
        <f>'IP 3.1.6.'!$C$58</f>
        <v>(601)3693777 Ext: 164</v>
      </c>
      <c r="EA36" s="79" t="str">
        <f>'IP 3.1.6.'!$C$57</f>
        <v>mmunoz@desarrolloeconomico.gov.co</v>
      </c>
      <c r="EB36" s="78" t="s">
        <v>98</v>
      </c>
      <c r="EC36" s="78" t="s">
        <v>99</v>
      </c>
      <c r="ED36" s="78" t="s">
        <v>100</v>
      </c>
      <c r="EE36" s="62" t="s">
        <v>101</v>
      </c>
      <c r="EF36" s="62"/>
      <c r="EG36" s="79"/>
      <c r="EH36" s="533"/>
      <c r="EI36" s="533"/>
      <c r="EJ36" s="533"/>
      <c r="EK36" s="533"/>
    </row>
    <row r="37" spans="1:141" ht="76.5">
      <c r="A37" s="102" t="s">
        <v>162</v>
      </c>
      <c r="B37" s="61">
        <v>0.25</v>
      </c>
      <c r="C37" s="62" t="s">
        <v>193</v>
      </c>
      <c r="D37" s="63">
        <f t="shared" si="23"/>
        <v>0.125</v>
      </c>
      <c r="E37" s="62" t="s">
        <v>194</v>
      </c>
      <c r="F37" s="62" t="s">
        <v>962</v>
      </c>
      <c r="G37" s="89" t="str">
        <f>'IR 3.2.'!C12</f>
        <v>Territorial; Género</v>
      </c>
      <c r="H37" s="89" t="s">
        <v>82</v>
      </c>
      <c r="I37" s="89" t="str">
        <f>'IR 3.2.'!D25</f>
        <v>N/D</v>
      </c>
      <c r="J37" s="89" t="str">
        <f>'IR 3.2.'!G25</f>
        <v>N/D</v>
      </c>
      <c r="K37" s="65">
        <v>44927</v>
      </c>
      <c r="L37" s="66" t="s">
        <v>78</v>
      </c>
      <c r="M37" s="67">
        <f>'IR 3.2.'!$D$32</f>
        <v>0.1</v>
      </c>
      <c r="N37" s="67">
        <f>'IR 3.2.'!$F$32</f>
        <v>0.15</v>
      </c>
      <c r="O37" s="67">
        <f>'IR 3.2.'!$H$32</f>
        <v>0.2</v>
      </c>
      <c r="P37" s="67">
        <f>'IR 3.2.'!$J$32</f>
        <v>0.25</v>
      </c>
      <c r="Q37" s="67">
        <f>'IR 3.2.'!$L$32</f>
        <v>0.3</v>
      </c>
      <c r="R37" s="67">
        <f>'IR 3.2.'!$D$34</f>
        <v>0.35</v>
      </c>
      <c r="S37" s="67">
        <f>'IR 3.2.'!$F$34</f>
        <v>0.4</v>
      </c>
      <c r="T37" s="67">
        <f>'IR 3.2.'!$H$34</f>
        <v>0.45</v>
      </c>
      <c r="U37" s="67">
        <f>'IR 3.2.'!$J$34</f>
        <v>0.5</v>
      </c>
      <c r="V37" s="67">
        <f>'IR 3.2.'!$L$34</f>
        <v>0.5</v>
      </c>
      <c r="W37" s="67">
        <f>'IR 3.2.'!$D$36</f>
        <v>0.5</v>
      </c>
      <c r="X37" s="67">
        <f>'IR 3.2.'!$F$36</f>
        <v>0.5</v>
      </c>
      <c r="Y37" s="67">
        <f>'IR 3.2.'!$H$36</f>
        <v>0.5</v>
      </c>
      <c r="Z37" s="67">
        <f>'IR 3.2.'!$J$36</f>
        <v>0.5</v>
      </c>
      <c r="AA37" s="67">
        <f>'IR 3.2.'!$L$36</f>
        <v>0.5</v>
      </c>
      <c r="AB37" s="67">
        <f>'IR 3.2.'!$D$38</f>
        <v>0.5</v>
      </c>
      <c r="AC37" s="68">
        <f t="shared" si="1"/>
        <v>0.5</v>
      </c>
      <c r="AD37" s="89" t="s">
        <v>195</v>
      </c>
      <c r="AE37" s="69">
        <f t="shared" ref="AE37:AE38" si="65">D37/2</f>
        <v>6.25E-2</v>
      </c>
      <c r="AF37" s="62" t="s">
        <v>196</v>
      </c>
      <c r="AG37" s="62" t="s">
        <v>197</v>
      </c>
      <c r="AH37" s="70" t="str">
        <f>'IP 3.2.1.'!$C$14</f>
        <v>Trabajodecenteycrecimientoeconómico</v>
      </c>
      <c r="AI37" s="71" t="str">
        <f>MID('IP 3.2.1.'!$F$14,1,3)</f>
        <v>8.3</v>
      </c>
      <c r="AJ37" s="62" t="str">
        <f>'IP 3.2.1.'!$C$16</f>
        <v>Territorial</v>
      </c>
      <c r="AK37" s="89" t="s">
        <v>82</v>
      </c>
      <c r="AL37" s="71" t="str">
        <f>'IP 3.2.1.'!$C$4</f>
        <v>Sí</v>
      </c>
      <c r="AM37" s="71">
        <f>'IP 3.2.1.'!$H$4</f>
        <v>121</v>
      </c>
      <c r="AN37" s="72" t="str">
        <f>'IP 3.2.1.'!$D$30</f>
        <v>N/D</v>
      </c>
      <c r="AO37" s="73" t="str">
        <f>'IP 3.2.1.'!$G$30</f>
        <v>N/D</v>
      </c>
      <c r="AP37" s="65">
        <v>44927</v>
      </c>
      <c r="AQ37" s="66" t="s">
        <v>78</v>
      </c>
      <c r="AR37" s="64">
        <f>'IP 3.2.1.'!$D$37</f>
        <v>1</v>
      </c>
      <c r="AS37" s="64">
        <f>'IP 3.2.1.'!$F$37</f>
        <v>2</v>
      </c>
      <c r="AT37" s="64">
        <f>'IP 3.2.1.'!$H$37</f>
        <v>3</v>
      </c>
      <c r="AU37" s="64">
        <f>'IP 3.2.1.'!$J$37</f>
        <v>4</v>
      </c>
      <c r="AV37" s="64">
        <f>'IP 3.2.1.'!$L$37</f>
        <v>5</v>
      </c>
      <c r="AW37" s="64">
        <f>'IP 3.2.1.'!$D$39</f>
        <v>6</v>
      </c>
      <c r="AX37" s="64">
        <f>'IP 3.2.1.'!$F$39</f>
        <v>7</v>
      </c>
      <c r="AY37" s="64">
        <f>'IP 3.2.1.'!$H$39</f>
        <v>8</v>
      </c>
      <c r="AZ37" s="64">
        <f>'IP 3.2.1.'!$J$39</f>
        <v>9</v>
      </c>
      <c r="BA37" s="64">
        <f>'IP 3.2.1.'!$L$39</f>
        <v>10</v>
      </c>
      <c r="BB37" s="64">
        <f>'IP 3.2.1.'!$D$41</f>
        <v>12</v>
      </c>
      <c r="BC37" s="64">
        <f>'IP 3.2.1.'!$F$41</f>
        <v>14</v>
      </c>
      <c r="BD37" s="64">
        <f>'IP 3.2.1.'!$H$41</f>
        <v>16</v>
      </c>
      <c r="BE37" s="64">
        <f>'IP 3.2.1.'!$J$41</f>
        <v>18</v>
      </c>
      <c r="BF37" s="64">
        <f>'IP 3.2.1.'!$L$41</f>
        <v>20</v>
      </c>
      <c r="BG37" s="64">
        <f>'IP 3.2.1.'!$D$43</f>
        <v>20</v>
      </c>
      <c r="BH37" s="64">
        <f t="shared" si="61"/>
        <v>20</v>
      </c>
      <c r="BI37" s="86">
        <v>390</v>
      </c>
      <c r="BJ37" s="86"/>
      <c r="BK37" s="89" t="s">
        <v>83</v>
      </c>
      <c r="BL37" s="93"/>
      <c r="BM37" s="75">
        <v>780</v>
      </c>
      <c r="BN37" s="75"/>
      <c r="BO37" s="89" t="s">
        <v>83</v>
      </c>
      <c r="BP37" s="93"/>
      <c r="BQ37" s="75">
        <v>1170</v>
      </c>
      <c r="BR37" s="75"/>
      <c r="BS37" s="89" t="s">
        <v>83</v>
      </c>
      <c r="BT37" s="89"/>
      <c r="BU37" s="75">
        <v>1560</v>
      </c>
      <c r="BV37" s="75"/>
      <c r="BW37" s="89" t="s">
        <v>83</v>
      </c>
      <c r="BX37" s="89"/>
      <c r="BY37" s="75">
        <v>1950</v>
      </c>
      <c r="BZ37" s="75"/>
      <c r="CA37" s="89" t="s">
        <v>83</v>
      </c>
      <c r="CB37" s="93"/>
      <c r="CC37" s="75">
        <v>2340</v>
      </c>
      <c r="CD37" s="75"/>
      <c r="CE37" s="89" t="s">
        <v>83</v>
      </c>
      <c r="CF37" s="93"/>
      <c r="CG37" s="75">
        <v>2730</v>
      </c>
      <c r="CH37" s="75"/>
      <c r="CI37" s="89" t="s">
        <v>83</v>
      </c>
      <c r="CJ37" s="94"/>
      <c r="CK37" s="75">
        <v>3120</v>
      </c>
      <c r="CL37" s="75"/>
      <c r="CM37" s="94"/>
      <c r="CN37" s="94"/>
      <c r="CO37" s="75">
        <v>3510</v>
      </c>
      <c r="CP37" s="75"/>
      <c r="CQ37" s="89" t="s">
        <v>83</v>
      </c>
      <c r="CR37" s="94"/>
      <c r="CS37" s="75">
        <v>3900</v>
      </c>
      <c r="CT37" s="75"/>
      <c r="CU37" s="89" t="s">
        <v>83</v>
      </c>
      <c r="CV37" s="94"/>
      <c r="CW37" s="86">
        <v>5460</v>
      </c>
      <c r="CX37" s="86"/>
      <c r="CY37" s="89" t="s">
        <v>83</v>
      </c>
      <c r="CZ37" s="94"/>
      <c r="DA37" s="86">
        <v>6240</v>
      </c>
      <c r="DB37" s="86"/>
      <c r="DC37" s="89" t="s">
        <v>83</v>
      </c>
      <c r="DD37" s="94"/>
      <c r="DE37" s="86">
        <v>7800</v>
      </c>
      <c r="DF37" s="86"/>
      <c r="DG37" s="89" t="s">
        <v>83</v>
      </c>
      <c r="DH37" s="94"/>
      <c r="DI37" s="86">
        <v>7800</v>
      </c>
      <c r="DJ37" s="86"/>
      <c r="DK37" s="89" t="s">
        <v>83</v>
      </c>
      <c r="DL37" s="94"/>
      <c r="DM37" s="86">
        <v>7800</v>
      </c>
      <c r="DN37" s="86"/>
      <c r="DO37" s="89" t="s">
        <v>83</v>
      </c>
      <c r="DP37" s="94"/>
      <c r="DQ37" s="86">
        <v>7800</v>
      </c>
      <c r="DR37" s="86"/>
      <c r="DS37" s="89" t="s">
        <v>83</v>
      </c>
      <c r="DT37" s="94"/>
      <c r="DU37" s="77">
        <f t="shared" si="4"/>
        <v>64350</v>
      </c>
      <c r="DV37" s="78" t="str">
        <f>'IP 3.2.1.'!$C$7</f>
        <v>DesarrolloEconómicoIndustriayTurismo</v>
      </c>
      <c r="DW37" s="78" t="str">
        <f>'IP 3.2.1.'!$C$55</f>
        <v xml:space="preserve">Secretaría Distrital de Desarrollo Económico                                                                                </v>
      </c>
      <c r="DX37" s="78" t="str">
        <f>'IP 3.2.1.'!$C$56</f>
        <v xml:space="preserve">Dirección de Gestión Corporativa </v>
      </c>
      <c r="DY37" s="62" t="str">
        <f>'IP 3.2.1.'!$C$53</f>
        <v>Bibiana Guerrero</v>
      </c>
      <c r="DZ37" s="62">
        <f>'IP 3.2.1.'!$C$58</f>
        <v>3693777</v>
      </c>
      <c r="EA37" s="79" t="str">
        <f>'IP 3.2.1.'!$C$57</f>
        <v>bguerrero@desarrolloeconomico.gov.co</v>
      </c>
      <c r="EB37" s="78" t="s">
        <v>198</v>
      </c>
      <c r="EC37" s="78" t="s">
        <v>199</v>
      </c>
      <c r="ED37" s="78" t="s">
        <v>200</v>
      </c>
      <c r="EE37" s="62" t="s">
        <v>201</v>
      </c>
      <c r="EF37" s="62" t="s">
        <v>202</v>
      </c>
      <c r="EG37" s="110" t="s">
        <v>203</v>
      </c>
      <c r="EH37" s="101"/>
      <c r="EI37" s="101"/>
      <c r="EJ37" s="101"/>
      <c r="EK37" s="101"/>
    </row>
    <row r="38" spans="1:141" ht="89.25">
      <c r="A38" s="102" t="s">
        <v>162</v>
      </c>
      <c r="B38" s="61">
        <v>0.25</v>
      </c>
      <c r="C38" s="62" t="s">
        <v>193</v>
      </c>
      <c r="D38" s="63">
        <f t="shared" si="23"/>
        <v>0.125</v>
      </c>
      <c r="E38" s="62" t="s">
        <v>194</v>
      </c>
      <c r="F38" s="62" t="s">
        <v>962</v>
      </c>
      <c r="G38" s="89" t="str">
        <f>'IR 3.2.'!C12</f>
        <v>Territorial; Género</v>
      </c>
      <c r="H38" s="89" t="s">
        <v>82</v>
      </c>
      <c r="I38" s="89" t="str">
        <f>'IR 3.2.'!D25</f>
        <v>N/D</v>
      </c>
      <c r="J38" s="89" t="str">
        <f>'IR 3.2.'!G25</f>
        <v>N/D</v>
      </c>
      <c r="K38" s="65">
        <v>44927</v>
      </c>
      <c r="L38" s="66" t="s">
        <v>78</v>
      </c>
      <c r="M38" s="67">
        <f>'IR 3.2.'!$D$32</f>
        <v>0.1</v>
      </c>
      <c r="N38" s="67">
        <f>'IR 3.2.'!$F$32</f>
        <v>0.15</v>
      </c>
      <c r="O38" s="67">
        <f>'IR 3.2.'!$H$32</f>
        <v>0.2</v>
      </c>
      <c r="P38" s="67">
        <f>'IR 3.2.'!$J$32</f>
        <v>0.25</v>
      </c>
      <c r="Q38" s="67">
        <f>'IR 3.2.'!$L$32</f>
        <v>0.3</v>
      </c>
      <c r="R38" s="67">
        <f>'IR 3.2.'!$D$34</f>
        <v>0.35</v>
      </c>
      <c r="S38" s="67">
        <f>'IR 3.2.'!$F$34</f>
        <v>0.4</v>
      </c>
      <c r="T38" s="67">
        <f>'IR 3.2.'!$H$34</f>
        <v>0.45</v>
      </c>
      <c r="U38" s="67">
        <f>'IR 3.2.'!$J$34</f>
        <v>0.5</v>
      </c>
      <c r="V38" s="67">
        <f>'IR 3.2.'!$L$34</f>
        <v>0.5</v>
      </c>
      <c r="W38" s="67">
        <f>'IR 3.2.'!$D$36</f>
        <v>0.5</v>
      </c>
      <c r="X38" s="67">
        <f>'IR 3.2.'!$F$36</f>
        <v>0.5</v>
      </c>
      <c r="Y38" s="67">
        <f>'IR 3.2.'!$H$36</f>
        <v>0.5</v>
      </c>
      <c r="Z38" s="67">
        <f>'IR 3.2.'!$J$36</f>
        <v>0.5</v>
      </c>
      <c r="AA38" s="67">
        <f>'IR 3.2.'!$L$36</f>
        <v>0.5</v>
      </c>
      <c r="AB38" s="67">
        <f>'IR 3.2.'!$D$38</f>
        <v>0.5</v>
      </c>
      <c r="AC38" s="68">
        <f t="shared" si="1"/>
        <v>0.5</v>
      </c>
      <c r="AD38" s="89" t="s">
        <v>204</v>
      </c>
      <c r="AE38" s="69">
        <f t="shared" si="65"/>
        <v>6.25E-2</v>
      </c>
      <c r="AF38" s="62" t="s">
        <v>205</v>
      </c>
      <c r="AG38" s="62" t="s">
        <v>206</v>
      </c>
      <c r="AH38" s="70" t="str">
        <f>'IP 3.2.2.'!$C$14</f>
        <v>Trabajodecenteycrecimientoeconómico</v>
      </c>
      <c r="AI38" s="71" t="str">
        <f>MID('IP 3.2.2.'!$F$14,1,3)</f>
        <v>8.3</v>
      </c>
      <c r="AJ38" s="62" t="str">
        <f>'IP 3.2.2.'!$C$16</f>
        <v>Territorial; Género</v>
      </c>
      <c r="AK38" s="89" t="s">
        <v>82</v>
      </c>
      <c r="AL38" s="71" t="str">
        <f>'IP 3.2.2.'!$C$4</f>
        <v>Sí</v>
      </c>
      <c r="AM38" s="71">
        <f>'IP 3.2.2.'!$H$4</f>
        <v>121</v>
      </c>
      <c r="AN38" s="72" t="str">
        <f>'IP 3.2.2.'!$D$30</f>
        <v>N/D</v>
      </c>
      <c r="AO38" s="73" t="str">
        <f>'IP 3.2.2.'!$G$30</f>
        <v>N/D</v>
      </c>
      <c r="AP38" s="65">
        <v>44927</v>
      </c>
      <c r="AQ38" s="66" t="s">
        <v>78</v>
      </c>
      <c r="AR38" s="67">
        <f>'IP 3.2.2.'!$D$37</f>
        <v>0.25</v>
      </c>
      <c r="AS38" s="67">
        <f>'IP 3.2.2.'!$F$37</f>
        <v>0.25</v>
      </c>
      <c r="AT38" s="67">
        <f>'IP 3.2.2.'!$H$37</f>
        <v>0.5</v>
      </c>
      <c r="AU38" s="67">
        <f>'IP 3.2.2.'!$J$37</f>
        <v>0.5</v>
      </c>
      <c r="AV38" s="67">
        <f>'IP 3.2.2.'!$L$37</f>
        <v>0.75</v>
      </c>
      <c r="AW38" s="67">
        <f>'IP 3.2.2.'!$D$39</f>
        <v>0.75</v>
      </c>
      <c r="AX38" s="67">
        <f>'IP 3.2.2.'!$F$39</f>
        <v>1</v>
      </c>
      <c r="AY38" s="67">
        <f>'IP 3.2.2.'!$H$39</f>
        <v>1</v>
      </c>
      <c r="AZ38" s="67">
        <f>'IP 3.2.2.'!$J$39</f>
        <v>1</v>
      </c>
      <c r="BA38" s="67">
        <f>'IP 3.2.2.'!$L$39</f>
        <v>1</v>
      </c>
      <c r="BB38" s="67">
        <f>'IP 3.2.2.'!$D$41</f>
        <v>1</v>
      </c>
      <c r="BC38" s="67">
        <f>'IP 3.2.2.'!$F$41</f>
        <v>1</v>
      </c>
      <c r="BD38" s="67">
        <f>'IP 3.2.2.'!$H$41</f>
        <v>1</v>
      </c>
      <c r="BE38" s="67">
        <f>'IP 3.2.2.'!$J$41</f>
        <v>1</v>
      </c>
      <c r="BF38" s="67">
        <f>'IP 3.2.2.'!$L$41</f>
        <v>1</v>
      </c>
      <c r="BG38" s="67">
        <f>'IP 3.2.2.'!$D$43</f>
        <v>1</v>
      </c>
      <c r="BH38" s="67">
        <f t="shared" si="61"/>
        <v>1</v>
      </c>
      <c r="BI38" s="86">
        <v>26</v>
      </c>
      <c r="BJ38" s="86"/>
      <c r="BK38" s="89" t="s">
        <v>83</v>
      </c>
      <c r="BL38" s="93"/>
      <c r="BM38" s="75">
        <v>68</v>
      </c>
      <c r="BN38" s="75"/>
      <c r="BO38" s="89" t="s">
        <v>83</v>
      </c>
      <c r="BP38" s="93"/>
      <c r="BQ38" s="75">
        <v>124</v>
      </c>
      <c r="BR38" s="75"/>
      <c r="BS38" s="89" t="s">
        <v>83</v>
      </c>
      <c r="BT38" s="89"/>
      <c r="BU38" s="75">
        <v>195</v>
      </c>
      <c r="BV38" s="75"/>
      <c r="BW38" s="89" t="s">
        <v>83</v>
      </c>
      <c r="BX38" s="89"/>
      <c r="BY38" s="75">
        <v>225</v>
      </c>
      <c r="BZ38" s="75"/>
      <c r="CA38" s="89" t="s">
        <v>83</v>
      </c>
      <c r="CB38" s="93"/>
      <c r="CC38" s="75">
        <v>255</v>
      </c>
      <c r="CD38" s="75"/>
      <c r="CE38" s="89" t="s">
        <v>83</v>
      </c>
      <c r="CF38" s="93"/>
      <c r="CG38" s="75">
        <v>285</v>
      </c>
      <c r="CH38" s="75"/>
      <c r="CI38" s="89" t="s">
        <v>83</v>
      </c>
      <c r="CJ38" s="94"/>
      <c r="CK38" s="75">
        <v>315</v>
      </c>
      <c r="CL38" s="75"/>
      <c r="CM38" s="89" t="s">
        <v>83</v>
      </c>
      <c r="CN38" s="94"/>
      <c r="CO38" s="75">
        <v>345</v>
      </c>
      <c r="CP38" s="75"/>
      <c r="CQ38" s="89" t="s">
        <v>83</v>
      </c>
      <c r="CR38" s="94"/>
      <c r="CS38" s="75">
        <v>375</v>
      </c>
      <c r="CT38" s="75"/>
      <c r="CU38" s="89" t="s">
        <v>83</v>
      </c>
      <c r="CV38" s="94"/>
      <c r="CW38" s="86">
        <v>405</v>
      </c>
      <c r="CX38" s="86"/>
      <c r="CY38" s="89" t="s">
        <v>83</v>
      </c>
      <c r="CZ38" s="94"/>
      <c r="DA38" s="86">
        <v>435</v>
      </c>
      <c r="DB38" s="86"/>
      <c r="DC38" s="89" t="s">
        <v>83</v>
      </c>
      <c r="DD38" s="94"/>
      <c r="DE38" s="86">
        <v>465</v>
      </c>
      <c r="DF38" s="86"/>
      <c r="DG38" s="89" t="s">
        <v>83</v>
      </c>
      <c r="DH38" s="94"/>
      <c r="DI38" s="86">
        <v>495</v>
      </c>
      <c r="DJ38" s="86"/>
      <c r="DK38" s="89" t="s">
        <v>83</v>
      </c>
      <c r="DL38" s="94"/>
      <c r="DM38" s="86">
        <v>525</v>
      </c>
      <c r="DN38" s="86"/>
      <c r="DO38" s="89" t="s">
        <v>83</v>
      </c>
      <c r="DP38" s="94"/>
      <c r="DQ38" s="86">
        <v>555</v>
      </c>
      <c r="DR38" s="86"/>
      <c r="DS38" s="89" t="s">
        <v>83</v>
      </c>
      <c r="DT38" s="94"/>
      <c r="DU38" s="77">
        <f t="shared" si="4"/>
        <v>5093</v>
      </c>
      <c r="DV38" s="78" t="str">
        <f>'IP 3.2.2.'!$C$7</f>
        <v>DesarrolloEconómicoIndustriayTurismo</v>
      </c>
      <c r="DW38" s="78" t="str">
        <f>'IP 3.2.2.'!$C$55</f>
        <v xml:space="preserve">Secretaría Distrital de Desarrollo Económico                                                                                </v>
      </c>
      <c r="DX38" s="78" t="str">
        <f>'IP 3.2.2.'!$C$56</f>
        <v>Dirección De Desarrollo Empresarial y Empleo</v>
      </c>
      <c r="DY38" s="62" t="str">
        <f>'IP 3.2.2.'!$C$53</f>
        <v>William Garcia Machado</v>
      </c>
      <c r="DZ38" s="62">
        <f>'IP 3.2.2.'!$C$58</f>
        <v>3693777</v>
      </c>
      <c r="EA38" s="79" t="str">
        <f>'IP 3.2.2.'!$C$57</f>
        <v>wgarcia@desarrolloeconomico.gov.co</v>
      </c>
      <c r="EB38" s="78" t="s">
        <v>207</v>
      </c>
      <c r="EC38" s="78" t="s">
        <v>208</v>
      </c>
      <c r="ED38" s="78" t="s">
        <v>100</v>
      </c>
      <c r="EE38" s="62" t="s">
        <v>209</v>
      </c>
      <c r="EF38" s="62" t="s">
        <v>210</v>
      </c>
      <c r="EG38" s="110" t="s">
        <v>211</v>
      </c>
      <c r="EH38" s="101"/>
      <c r="EI38" s="101"/>
      <c r="EJ38" s="101"/>
      <c r="EK38" s="101"/>
    </row>
    <row r="39" spans="1:141" ht="76.5">
      <c r="A39" s="102" t="s">
        <v>212</v>
      </c>
      <c r="B39" s="61">
        <v>0.25</v>
      </c>
      <c r="C39" s="96" t="s">
        <v>213</v>
      </c>
      <c r="D39" s="63">
        <f t="shared" ref="D39:D53" si="66">B39/3</f>
        <v>8.3333333333333329E-2</v>
      </c>
      <c r="E39" s="89" t="s">
        <v>214</v>
      </c>
      <c r="F39" s="89" t="s">
        <v>215</v>
      </c>
      <c r="G39" s="89" t="str">
        <f>'IR 4.1.'!C12</f>
        <v>Territorial</v>
      </c>
      <c r="H39" s="89" t="s">
        <v>82</v>
      </c>
      <c r="I39" s="121" t="str">
        <f>'IR 4.1.'!D25</f>
        <v>N/D</v>
      </c>
      <c r="J39" s="89" t="str">
        <f>'IR 4.1.'!G25</f>
        <v>N/D</v>
      </c>
      <c r="K39" s="65">
        <v>44927</v>
      </c>
      <c r="L39" s="66" t="s">
        <v>78</v>
      </c>
      <c r="M39" s="67">
        <f>'IR 4.1.'!$D$32</f>
        <v>0.5</v>
      </c>
      <c r="N39" s="67">
        <f>'IR 4.1.'!$F$32</f>
        <v>0.5</v>
      </c>
      <c r="O39" s="67">
        <f>'IR 4.1.'!$H$32</f>
        <v>0.6</v>
      </c>
      <c r="P39" s="67">
        <f>'IR 4.1.'!$J$32</f>
        <v>0.6</v>
      </c>
      <c r="Q39" s="67">
        <f>'IR 4.1.'!$L$32</f>
        <v>0.7</v>
      </c>
      <c r="R39" s="67">
        <f>'IR 4.1.'!$D$34</f>
        <v>0.7</v>
      </c>
      <c r="S39" s="67">
        <f>'IR 4.1.'!$F$34</f>
        <v>0.8</v>
      </c>
      <c r="T39" s="67">
        <f>'IR 4.1.'!$H$34</f>
        <v>0.8</v>
      </c>
      <c r="U39" s="67">
        <f>'IR 4.1.'!$J$34</f>
        <v>0.9</v>
      </c>
      <c r="V39" s="67">
        <f>'IR 4.1.'!$L$34</f>
        <v>0.9</v>
      </c>
      <c r="W39" s="67">
        <f>'IR 4.1.'!$D$36</f>
        <v>1</v>
      </c>
      <c r="X39" s="67">
        <f>'IR 4.1.'!$F$36</f>
        <v>1</v>
      </c>
      <c r="Y39" s="67">
        <f>'IR 4.1.'!$H$36</f>
        <v>1</v>
      </c>
      <c r="Z39" s="67">
        <f>'IR 4.1.'!$J$36</f>
        <v>1</v>
      </c>
      <c r="AA39" s="67">
        <f>'IR 4.1.'!$L$36</f>
        <v>1</v>
      </c>
      <c r="AB39" s="67">
        <f>'IR 4.1.'!$D$38</f>
        <v>1</v>
      </c>
      <c r="AC39" s="68">
        <f t="shared" si="1"/>
        <v>1</v>
      </c>
      <c r="AD39" s="89" t="s">
        <v>216</v>
      </c>
      <c r="AE39" s="69">
        <f t="shared" ref="AE39:AE46" si="67">D39/8</f>
        <v>1.0416666666666666E-2</v>
      </c>
      <c r="AF39" s="62" t="s">
        <v>978</v>
      </c>
      <c r="AG39" s="62" t="s">
        <v>217</v>
      </c>
      <c r="AH39" s="70" t="str">
        <f>'IP 4.1.1.'!$C$14</f>
        <v>Pazjusticiaeinstitucionessólidas</v>
      </c>
      <c r="AI39" s="71" t="str">
        <f>MID('IP 4.1.1.'!$F$14,1,4)</f>
        <v>16.7</v>
      </c>
      <c r="AJ39" s="62" t="str">
        <f>'IP 4.1.1.'!$C$16</f>
        <v>Territorial</v>
      </c>
      <c r="AK39" s="89" t="s">
        <v>82</v>
      </c>
      <c r="AL39" s="71" t="str">
        <f>'IP 4.1.1.'!$C$4</f>
        <v>Sí</v>
      </c>
      <c r="AM39" s="71">
        <f>'IP 4.1.1.'!$H$4</f>
        <v>460</v>
      </c>
      <c r="AN39" s="72" t="str">
        <f>'IP 4.1.1.'!$D$30</f>
        <v>N/D</v>
      </c>
      <c r="AO39" s="73" t="str">
        <f>'IP 4.1.1.'!$G$30</f>
        <v>N/D</v>
      </c>
      <c r="AP39" s="65">
        <v>44927</v>
      </c>
      <c r="AQ39" s="66" t="s">
        <v>78</v>
      </c>
      <c r="AR39" s="122">
        <f>'IP 4.1.1.'!D37</f>
        <v>0.5</v>
      </c>
      <c r="AS39" s="122">
        <f>'IP 4.1.1.'!F37</f>
        <v>0.75</v>
      </c>
      <c r="AT39" s="122">
        <f>'IP 4.1.1.'!H37</f>
        <v>1</v>
      </c>
      <c r="AU39" s="122">
        <f>'IP 4.1.1.'!J37</f>
        <v>1</v>
      </c>
      <c r="AV39" s="122">
        <f>'IP 4.1.1.'!L37</f>
        <v>1</v>
      </c>
      <c r="AW39" s="122">
        <f>'IP 4.1.1.'!D39</f>
        <v>1</v>
      </c>
      <c r="AX39" s="122">
        <f>'IP 4.1.1.'!F39</f>
        <v>1</v>
      </c>
      <c r="AY39" s="122">
        <f>'IP 4.1.1.'!H39</f>
        <v>1</v>
      </c>
      <c r="AZ39" s="122">
        <f>'IP 4.1.1.'!J39</f>
        <v>1</v>
      </c>
      <c r="BA39" s="122">
        <f>'IP 4.1.1.'!L39</f>
        <v>1</v>
      </c>
      <c r="BB39" s="122">
        <f>'IP 4.1.1.'!D41</f>
        <v>1</v>
      </c>
      <c r="BC39" s="122">
        <f>'IP 4.1.1.'!F41</f>
        <v>1</v>
      </c>
      <c r="BD39" s="122">
        <f>'IP 4.1.1.'!H41</f>
        <v>1</v>
      </c>
      <c r="BE39" s="122">
        <f>'IP 4.1.1.'!J41</f>
        <v>1</v>
      </c>
      <c r="BF39" s="122">
        <f>'IP 4.1.1.'!L41</f>
        <v>1</v>
      </c>
      <c r="BG39" s="122">
        <f>'IP 4.1.1.'!D43</f>
        <v>1</v>
      </c>
      <c r="BH39" s="122">
        <f t="shared" si="61"/>
        <v>1</v>
      </c>
      <c r="BI39" s="86">
        <v>168</v>
      </c>
      <c r="BJ39" s="86"/>
      <c r="BK39" s="89" t="s">
        <v>83</v>
      </c>
      <c r="BL39" s="93"/>
      <c r="BM39" s="75">
        <f t="shared" ref="BM39:BM43" si="68">BI39*0.0185+BI39</f>
        <v>171.108</v>
      </c>
      <c r="BN39" s="75"/>
      <c r="BO39" s="89" t="s">
        <v>83</v>
      </c>
      <c r="BP39" s="93"/>
      <c r="BQ39" s="75">
        <f t="shared" ref="BQ39:BQ43" si="69">BM39*0.0185+BM39</f>
        <v>174.27349800000002</v>
      </c>
      <c r="BR39" s="75"/>
      <c r="BS39" s="89" t="s">
        <v>83</v>
      </c>
      <c r="BT39" s="89"/>
      <c r="BU39" s="75">
        <f t="shared" ref="BU39:BU43" si="70">BQ39*0.0185+BQ39</f>
        <v>177.49755771300002</v>
      </c>
      <c r="BV39" s="75"/>
      <c r="BW39" s="89" t="s">
        <v>83</v>
      </c>
      <c r="BX39" s="89"/>
      <c r="BY39" s="75">
        <f t="shared" ref="BY39:BY43" si="71">BU39*0.0185+BU39</f>
        <v>180.78126253069053</v>
      </c>
      <c r="BZ39" s="75"/>
      <c r="CA39" s="89" t="s">
        <v>83</v>
      </c>
      <c r="CB39" s="93"/>
      <c r="CC39" s="75">
        <f t="shared" ref="CC39:CC43" si="72">BY39*0.0185+BY39</f>
        <v>184.12571588750831</v>
      </c>
      <c r="CD39" s="75"/>
      <c r="CE39" s="89" t="s">
        <v>83</v>
      </c>
      <c r="CF39" s="93"/>
      <c r="CG39" s="75">
        <f t="shared" ref="CG39:CG43" si="73">CC39*0.0185+CC39</f>
        <v>187.53204163142721</v>
      </c>
      <c r="CH39" s="75"/>
      <c r="CI39" s="89" t="s">
        <v>83</v>
      </c>
      <c r="CJ39" s="94"/>
      <c r="CK39" s="75">
        <f t="shared" ref="CK39:CK43" si="74">CG39*0.0185+CG39</f>
        <v>191.00138440160862</v>
      </c>
      <c r="CL39" s="75"/>
      <c r="CM39" s="89" t="s">
        <v>83</v>
      </c>
      <c r="CN39" s="94"/>
      <c r="CO39" s="75">
        <f t="shared" ref="CO39:CO43" si="75">CK39*0.0185+CK39</f>
        <v>194.53491001303837</v>
      </c>
      <c r="CP39" s="75"/>
      <c r="CQ39" s="89" t="s">
        <v>83</v>
      </c>
      <c r="CR39" s="94"/>
      <c r="CS39" s="75">
        <f t="shared" ref="CS39:CS43" si="76">CO39*0.0185+CO39</f>
        <v>198.13380584827959</v>
      </c>
      <c r="CT39" s="75"/>
      <c r="CU39" s="89" t="s">
        <v>83</v>
      </c>
      <c r="CV39" s="94"/>
      <c r="CW39" s="86">
        <f t="shared" ref="CW39:CW43" si="77">CS39*0.0185+CS39</f>
        <v>201.79928125647277</v>
      </c>
      <c r="CX39" s="86"/>
      <c r="CY39" s="89" t="s">
        <v>83</v>
      </c>
      <c r="CZ39" s="94"/>
      <c r="DA39" s="86">
        <f t="shared" ref="DA39:DA43" si="78">CW39*0.0185+CW39</f>
        <v>205.53256795971751</v>
      </c>
      <c r="DB39" s="86"/>
      <c r="DC39" s="89" t="s">
        <v>83</v>
      </c>
      <c r="DD39" s="94"/>
      <c r="DE39" s="86">
        <f t="shared" ref="DE39:DE43" si="79">DA39*0.0185+DA39</f>
        <v>209.33492046697228</v>
      </c>
      <c r="DF39" s="86"/>
      <c r="DG39" s="89" t="s">
        <v>83</v>
      </c>
      <c r="DH39" s="94"/>
      <c r="DI39" s="86">
        <f t="shared" ref="DI39:DI43" si="80">DE39*0.0185+DE39</f>
        <v>213.20761649561126</v>
      </c>
      <c r="DJ39" s="86"/>
      <c r="DK39" s="89" t="s">
        <v>83</v>
      </c>
      <c r="DL39" s="94"/>
      <c r="DM39" s="86">
        <f t="shared" ref="DM39:DM43" si="81">DI39*0.0185+DI39</f>
        <v>217.15195740078008</v>
      </c>
      <c r="DN39" s="86"/>
      <c r="DO39" s="89" t="s">
        <v>83</v>
      </c>
      <c r="DP39" s="94"/>
      <c r="DQ39" s="86">
        <f t="shared" ref="DQ39:DQ43" si="82">DM39*0.0185+DM39</f>
        <v>221.16926861269451</v>
      </c>
      <c r="DR39" s="86"/>
      <c r="DS39" s="89" t="s">
        <v>83</v>
      </c>
      <c r="DT39" s="94"/>
      <c r="DU39" s="77">
        <f t="shared" si="4"/>
        <v>3095.1837882178011</v>
      </c>
      <c r="DV39" s="78" t="str">
        <f>'IP 4.1.1.'!$C$7</f>
        <v>DesarrolloEconómicoIndustriayTurismo</v>
      </c>
      <c r="DW39" s="78" t="str">
        <f>'IP 4.1.1.'!$C$55</f>
        <v xml:space="preserve">Secretaría Distrital de Desarrollo Económico                                                                                </v>
      </c>
      <c r="DX39" s="78" t="str">
        <f>'IP 4.1.1.'!$C$56</f>
        <v>Subdirección de Información y Estadísticas</v>
      </c>
      <c r="DY39" s="62" t="str">
        <f>'IP 4.1.1.'!$C$53</f>
        <v>Yaneth Lucia Pinilla</v>
      </c>
      <c r="DZ39" s="62">
        <f>'IP 4.1.1.'!$C$58</f>
        <v>3693777</v>
      </c>
      <c r="EA39" s="79" t="str">
        <f>'IP 4.1.1.'!$C$57</f>
        <v>ypinilla@desarrolloeconomico.gov.co</v>
      </c>
      <c r="EB39" s="78" t="s">
        <v>218</v>
      </c>
      <c r="EC39" s="78" t="s">
        <v>219</v>
      </c>
      <c r="ED39" s="78" t="s">
        <v>220</v>
      </c>
      <c r="EE39" s="62" t="s">
        <v>221</v>
      </c>
      <c r="EF39" s="62"/>
      <c r="EG39" s="79"/>
      <c r="EH39" s="111"/>
      <c r="EI39" s="111"/>
      <c r="EJ39" s="111"/>
      <c r="EK39" s="111"/>
    </row>
    <row r="40" spans="1:141" ht="63.75" customHeight="1">
      <c r="A40" s="102" t="s">
        <v>212</v>
      </c>
      <c r="B40" s="61">
        <v>0.25</v>
      </c>
      <c r="C40" s="96" t="s">
        <v>213</v>
      </c>
      <c r="D40" s="63">
        <f t="shared" si="66"/>
        <v>8.3333333333333329E-2</v>
      </c>
      <c r="E40" s="89" t="s">
        <v>214</v>
      </c>
      <c r="F40" s="89" t="s">
        <v>215</v>
      </c>
      <c r="G40" s="89" t="str">
        <f>'IR 4.1.'!C12</f>
        <v>Territorial</v>
      </c>
      <c r="H40" s="89" t="s">
        <v>82</v>
      </c>
      <c r="I40" s="98" t="str">
        <f>'IR 4.1.'!D25</f>
        <v>N/D</v>
      </c>
      <c r="J40" s="89" t="str">
        <f>'IR 4.1.'!G25</f>
        <v>N/D</v>
      </c>
      <c r="K40" s="65">
        <v>44927</v>
      </c>
      <c r="L40" s="66" t="s">
        <v>78</v>
      </c>
      <c r="M40" s="67">
        <f>'IR 4.1.'!$D$32</f>
        <v>0.5</v>
      </c>
      <c r="N40" s="67">
        <f>'IR 4.1.'!$F$32</f>
        <v>0.5</v>
      </c>
      <c r="O40" s="67">
        <f>'IR 4.1.'!$H$32</f>
        <v>0.6</v>
      </c>
      <c r="P40" s="67">
        <f>'IR 4.1.'!$J$32</f>
        <v>0.6</v>
      </c>
      <c r="Q40" s="67">
        <f>'IR 4.1.'!$L$32</f>
        <v>0.7</v>
      </c>
      <c r="R40" s="67">
        <f>'IR 4.1.'!$D$34</f>
        <v>0.7</v>
      </c>
      <c r="S40" s="67">
        <f>'IR 4.1.'!$F$34</f>
        <v>0.8</v>
      </c>
      <c r="T40" s="67">
        <f>'IR 4.1.'!$H$34</f>
        <v>0.8</v>
      </c>
      <c r="U40" s="67">
        <f>'IR 4.1.'!$J$34</f>
        <v>0.9</v>
      </c>
      <c r="V40" s="67">
        <f>'IR 4.1.'!$L$34</f>
        <v>0.9</v>
      </c>
      <c r="W40" s="67">
        <f>'IR 4.1.'!$D$36</f>
        <v>1</v>
      </c>
      <c r="X40" s="67">
        <f>'IR 4.1.'!$F$36</f>
        <v>1</v>
      </c>
      <c r="Y40" s="67">
        <f>'IR 4.1.'!$H$36</f>
        <v>1</v>
      </c>
      <c r="Z40" s="67">
        <f>'IR 4.1.'!$J$36</f>
        <v>1</v>
      </c>
      <c r="AA40" s="67">
        <f>'IR 4.1.'!$L$36</f>
        <v>1</v>
      </c>
      <c r="AB40" s="67">
        <f>'IR 4.1.'!$D$38</f>
        <v>1</v>
      </c>
      <c r="AC40" s="68">
        <f t="shared" si="1"/>
        <v>1</v>
      </c>
      <c r="AD40" s="78" t="s">
        <v>222</v>
      </c>
      <c r="AE40" s="69">
        <f t="shared" si="67"/>
        <v>1.0416666666666666E-2</v>
      </c>
      <c r="AF40" s="62" t="s">
        <v>223</v>
      </c>
      <c r="AG40" s="62" t="s">
        <v>224</v>
      </c>
      <c r="AH40" s="70" t="str">
        <f>'IP 4.1.2.'!$C$14</f>
        <v>Pazjusticiaeinstitucionessólidas</v>
      </c>
      <c r="AI40" s="71" t="str">
        <f>MID('IP 4.1.2.'!$F$14,1,4)</f>
        <v>16.7</v>
      </c>
      <c r="AJ40" s="62" t="str">
        <f>'IP 4.1.2.'!$C$16</f>
        <v>N/A</v>
      </c>
      <c r="AK40" s="89" t="s">
        <v>180</v>
      </c>
      <c r="AL40" s="71" t="str">
        <f>'IP 4.1.2.'!$C$4</f>
        <v>Sí</v>
      </c>
      <c r="AM40" s="71">
        <f>'IP 4.1.2.'!$H$4</f>
        <v>460</v>
      </c>
      <c r="AN40" s="72" t="str">
        <f>'IP 4.1.2.'!$D$30</f>
        <v>N/D</v>
      </c>
      <c r="AO40" s="123" t="str">
        <f>'IP 4.1.2.'!$G$30</f>
        <v>N/D</v>
      </c>
      <c r="AP40" s="65">
        <v>44927</v>
      </c>
      <c r="AQ40" s="66" t="s">
        <v>78</v>
      </c>
      <c r="AR40" s="124" t="str">
        <f>'IP 4.1.2.'!D37</f>
        <v>N/A</v>
      </c>
      <c r="AS40" s="124">
        <f>'IP 4.1.2.'!F37</f>
        <v>1</v>
      </c>
      <c r="AT40" s="124" t="str">
        <f>'IP 4.1.2.'!H37</f>
        <v>N/A</v>
      </c>
      <c r="AU40" s="124" t="str">
        <f>'IP 4.1.2.'!J37</f>
        <v>N/A</v>
      </c>
      <c r="AV40" s="122" t="str">
        <f>'IP 4.1.2.'!L37</f>
        <v>N/A</v>
      </c>
      <c r="AW40" s="124">
        <f>'IP 4.1.2.'!D39</f>
        <v>1</v>
      </c>
      <c r="AX40" s="124" t="str">
        <f>'IP 4.1.2.'!F39</f>
        <v>N/A</v>
      </c>
      <c r="AY40" s="124" t="str">
        <f>'IP 4.1.2.'!H39</f>
        <v>N/A</v>
      </c>
      <c r="AZ40" s="124" t="str">
        <f>'IP 4.1.2.'!J39</f>
        <v>N/A</v>
      </c>
      <c r="BA40" s="124">
        <f>'IP 4.1.2.'!L39</f>
        <v>1</v>
      </c>
      <c r="BB40" s="124" t="str">
        <f>'IP 4.1.2.'!D41</f>
        <v>N/A</v>
      </c>
      <c r="BC40" s="124" t="str">
        <f>'IP 4.1.2.'!F41</f>
        <v>N/A</v>
      </c>
      <c r="BD40" s="124" t="str">
        <f>'IP 4.1.2.'!H41</f>
        <v>N/A</v>
      </c>
      <c r="BE40" s="124">
        <f>'IP 4.1.2.'!J41</f>
        <v>1</v>
      </c>
      <c r="BF40" s="124" t="str">
        <f>'IP 4.1.2.'!L41</f>
        <v>N/A</v>
      </c>
      <c r="BG40" s="124">
        <f>'IP 4.1.2.'!D43</f>
        <v>4</v>
      </c>
      <c r="BH40" s="124">
        <f t="shared" si="61"/>
        <v>4</v>
      </c>
      <c r="BI40" s="86">
        <v>168</v>
      </c>
      <c r="BJ40" s="86"/>
      <c r="BK40" s="89" t="s">
        <v>83</v>
      </c>
      <c r="BL40" s="93"/>
      <c r="BM40" s="75">
        <f t="shared" si="68"/>
        <v>171.108</v>
      </c>
      <c r="BN40" s="75"/>
      <c r="BO40" s="89" t="s">
        <v>83</v>
      </c>
      <c r="BP40" s="93"/>
      <c r="BQ40" s="75">
        <f t="shared" si="69"/>
        <v>174.27349800000002</v>
      </c>
      <c r="BR40" s="75"/>
      <c r="BS40" s="89" t="s">
        <v>83</v>
      </c>
      <c r="BT40" s="89"/>
      <c r="BU40" s="75">
        <f t="shared" si="70"/>
        <v>177.49755771300002</v>
      </c>
      <c r="BV40" s="75"/>
      <c r="BW40" s="89" t="s">
        <v>83</v>
      </c>
      <c r="BX40" s="89"/>
      <c r="BY40" s="75">
        <f t="shared" si="71"/>
        <v>180.78126253069053</v>
      </c>
      <c r="BZ40" s="75"/>
      <c r="CA40" s="89" t="s">
        <v>83</v>
      </c>
      <c r="CB40" s="93"/>
      <c r="CC40" s="75">
        <f t="shared" si="72"/>
        <v>184.12571588750831</v>
      </c>
      <c r="CD40" s="75"/>
      <c r="CE40" s="89" t="s">
        <v>83</v>
      </c>
      <c r="CF40" s="93"/>
      <c r="CG40" s="75">
        <f t="shared" si="73"/>
        <v>187.53204163142721</v>
      </c>
      <c r="CH40" s="75"/>
      <c r="CI40" s="89" t="s">
        <v>83</v>
      </c>
      <c r="CJ40" s="94"/>
      <c r="CK40" s="75">
        <f t="shared" si="74"/>
        <v>191.00138440160862</v>
      </c>
      <c r="CL40" s="75"/>
      <c r="CM40" s="89" t="s">
        <v>83</v>
      </c>
      <c r="CN40" s="94"/>
      <c r="CO40" s="75">
        <f t="shared" si="75"/>
        <v>194.53491001303837</v>
      </c>
      <c r="CP40" s="75"/>
      <c r="CQ40" s="89" t="s">
        <v>83</v>
      </c>
      <c r="CR40" s="94"/>
      <c r="CS40" s="75">
        <f t="shared" si="76"/>
        <v>198.13380584827959</v>
      </c>
      <c r="CT40" s="75"/>
      <c r="CU40" s="89" t="s">
        <v>83</v>
      </c>
      <c r="CV40" s="94"/>
      <c r="CW40" s="86">
        <f t="shared" si="77"/>
        <v>201.79928125647277</v>
      </c>
      <c r="CX40" s="86"/>
      <c r="CY40" s="89" t="s">
        <v>83</v>
      </c>
      <c r="CZ40" s="94"/>
      <c r="DA40" s="86">
        <f t="shared" si="78"/>
        <v>205.53256795971751</v>
      </c>
      <c r="DB40" s="86"/>
      <c r="DC40" s="89" t="s">
        <v>83</v>
      </c>
      <c r="DD40" s="94"/>
      <c r="DE40" s="86">
        <f t="shared" si="79"/>
        <v>209.33492046697228</v>
      </c>
      <c r="DF40" s="86"/>
      <c r="DG40" s="89" t="s">
        <v>83</v>
      </c>
      <c r="DH40" s="94"/>
      <c r="DI40" s="86">
        <f t="shared" si="80"/>
        <v>213.20761649561126</v>
      </c>
      <c r="DJ40" s="86"/>
      <c r="DK40" s="89" t="s">
        <v>83</v>
      </c>
      <c r="DL40" s="94"/>
      <c r="DM40" s="86">
        <f t="shared" si="81"/>
        <v>217.15195740078008</v>
      </c>
      <c r="DN40" s="86"/>
      <c r="DO40" s="89" t="s">
        <v>83</v>
      </c>
      <c r="DP40" s="94"/>
      <c r="DQ40" s="86">
        <f t="shared" si="82"/>
        <v>221.16926861269451</v>
      </c>
      <c r="DR40" s="86"/>
      <c r="DS40" s="89" t="s">
        <v>83</v>
      </c>
      <c r="DT40" s="94"/>
      <c r="DU40" s="77">
        <f t="shared" si="4"/>
        <v>3095.1837882178011</v>
      </c>
      <c r="DV40" s="78" t="str">
        <f>'IP 4.1.2.'!$C$7</f>
        <v>DesarrolloEconómicoIndustriayTurismo</v>
      </c>
      <c r="DW40" s="78" t="str">
        <f>'IP 4.1.2.'!$C$55</f>
        <v xml:space="preserve">Secretaría Distrital de Desarrollo Económico                                                                                </v>
      </c>
      <c r="DX40" s="78" t="str">
        <f>'IP 4.1.2.'!$C$56</f>
        <v>Oficina Asesora de Planeación</v>
      </c>
      <c r="DY40" s="62" t="str">
        <f>'IP 4.1.2.'!$C$53</f>
        <v>Carolina Chica Builes</v>
      </c>
      <c r="DZ40" s="62">
        <f>'IP 4.1.2.'!$C$58</f>
        <v>3693777</v>
      </c>
      <c r="EA40" s="79" t="str">
        <f>'IP 4.1.2.'!$C$57</f>
        <v>cchica@desarrolloeconomico.gov.co</v>
      </c>
      <c r="EB40" s="78" t="s">
        <v>225</v>
      </c>
      <c r="EC40" s="78" t="s">
        <v>226</v>
      </c>
      <c r="ED40" s="78" t="s">
        <v>227</v>
      </c>
      <c r="EE40" s="62" t="s">
        <v>228</v>
      </c>
      <c r="EF40" s="62" t="s">
        <v>202</v>
      </c>
      <c r="EG40" s="110" t="s">
        <v>229</v>
      </c>
      <c r="EH40" s="101"/>
      <c r="EI40" s="101"/>
      <c r="EJ40" s="101"/>
      <c r="EK40" s="101"/>
    </row>
    <row r="41" spans="1:141" ht="63.75" customHeight="1">
      <c r="A41" s="102" t="s">
        <v>212</v>
      </c>
      <c r="B41" s="61">
        <v>0.25</v>
      </c>
      <c r="C41" s="96" t="s">
        <v>213</v>
      </c>
      <c r="D41" s="63">
        <f t="shared" si="66"/>
        <v>8.3333333333333329E-2</v>
      </c>
      <c r="E41" s="89" t="s">
        <v>214</v>
      </c>
      <c r="F41" s="89" t="s">
        <v>215</v>
      </c>
      <c r="G41" s="89" t="str">
        <f>'IR 4.1.'!C12</f>
        <v>Territorial</v>
      </c>
      <c r="H41" s="89" t="s">
        <v>82</v>
      </c>
      <c r="I41" s="125" t="str">
        <f>'IR 4.1.'!D25</f>
        <v>N/D</v>
      </c>
      <c r="J41" s="97" t="str">
        <f>'IR 4.1.'!G25</f>
        <v>N/D</v>
      </c>
      <c r="K41" s="65">
        <v>44927</v>
      </c>
      <c r="L41" s="66" t="s">
        <v>78</v>
      </c>
      <c r="M41" s="67">
        <f>'IR 4.1.'!$D$32</f>
        <v>0.5</v>
      </c>
      <c r="N41" s="67">
        <f>'IR 4.1.'!$F$32</f>
        <v>0.5</v>
      </c>
      <c r="O41" s="67">
        <f>'IR 4.1.'!$H$32</f>
        <v>0.6</v>
      </c>
      <c r="P41" s="67">
        <f>'IR 4.1.'!$J$32</f>
        <v>0.6</v>
      </c>
      <c r="Q41" s="67">
        <f>'IR 4.1.'!$L$32</f>
        <v>0.7</v>
      </c>
      <c r="R41" s="67">
        <f>'IR 4.1.'!$D$34</f>
        <v>0.7</v>
      </c>
      <c r="S41" s="67">
        <f>'IR 4.1.'!$F$34</f>
        <v>0.8</v>
      </c>
      <c r="T41" s="67">
        <f>'IR 4.1.'!$H$34</f>
        <v>0.8</v>
      </c>
      <c r="U41" s="67">
        <f>'IR 4.1.'!$J$34</f>
        <v>0.9</v>
      </c>
      <c r="V41" s="67">
        <f>'IR 4.1.'!$L$34</f>
        <v>0.9</v>
      </c>
      <c r="W41" s="67">
        <f>'IR 4.1.'!$D$36</f>
        <v>1</v>
      </c>
      <c r="X41" s="67">
        <f>'IR 4.1.'!$F$36</f>
        <v>1</v>
      </c>
      <c r="Y41" s="67">
        <f>'IR 4.1.'!$H$36</f>
        <v>1</v>
      </c>
      <c r="Z41" s="67">
        <f>'IR 4.1.'!$J$36</f>
        <v>1</v>
      </c>
      <c r="AA41" s="67">
        <f>'IR 4.1.'!$L$36</f>
        <v>1</v>
      </c>
      <c r="AB41" s="67">
        <f>'IR 4.1.'!$D$38</f>
        <v>1</v>
      </c>
      <c r="AC41" s="68">
        <f t="shared" si="1"/>
        <v>1</v>
      </c>
      <c r="AD41" s="78" t="s">
        <v>230</v>
      </c>
      <c r="AE41" s="69">
        <f t="shared" si="67"/>
        <v>1.0416666666666666E-2</v>
      </c>
      <c r="AF41" s="62" t="s">
        <v>231</v>
      </c>
      <c r="AG41" s="62" t="s">
        <v>232</v>
      </c>
      <c r="AH41" s="70" t="str">
        <f>'IP 4.1.3.'!$C$14</f>
        <v>Pazjusticiaeinstitucionessólidas</v>
      </c>
      <c r="AI41" s="71" t="str">
        <f>MID('IP 4.1.3.'!$F$14,1,4)</f>
        <v>16.7</v>
      </c>
      <c r="AJ41" s="62" t="str">
        <f>'IP 4.1.3.'!$C$16</f>
        <v>N/A</v>
      </c>
      <c r="AK41" s="89" t="s">
        <v>77</v>
      </c>
      <c r="AL41" s="71" t="str">
        <f>'IP 4.1.3.'!$C$4</f>
        <v>Sí</v>
      </c>
      <c r="AM41" s="71">
        <f>'IP 4.1.3.'!$H$4</f>
        <v>460</v>
      </c>
      <c r="AN41" s="72" t="str">
        <f>'IP 4.1.3.'!$D$30</f>
        <v>N/D</v>
      </c>
      <c r="AO41" s="123" t="str">
        <f>'IP 4.1.3.'!$G$30</f>
        <v>N/D</v>
      </c>
      <c r="AP41" s="65">
        <v>44927</v>
      </c>
      <c r="AQ41" s="66" t="s">
        <v>78</v>
      </c>
      <c r="AR41" s="122">
        <f>'IP 4.1.3.'!D37</f>
        <v>1</v>
      </c>
      <c r="AS41" s="122">
        <f>'IP 4.1.3.'!F37</f>
        <v>1</v>
      </c>
      <c r="AT41" s="122">
        <f>'IP 4.1.3.'!H37</f>
        <v>1</v>
      </c>
      <c r="AU41" s="122">
        <f>'IP 4.1.3.'!J37</f>
        <v>1</v>
      </c>
      <c r="AV41" s="122">
        <f>'IP 4.1.3.'!L37</f>
        <v>1</v>
      </c>
      <c r="AW41" s="122">
        <f>'IP 4.1.3.'!D39</f>
        <v>1</v>
      </c>
      <c r="AX41" s="122">
        <f>'IP 4.1.3.'!F39</f>
        <v>1</v>
      </c>
      <c r="AY41" s="122">
        <f>'IP 4.1.3.'!H39</f>
        <v>1</v>
      </c>
      <c r="AZ41" s="122">
        <f>'IP 4.1.3.'!J39</f>
        <v>1</v>
      </c>
      <c r="BA41" s="122">
        <f>'IP 4.1.3.'!L39</f>
        <v>1</v>
      </c>
      <c r="BB41" s="122">
        <f>'IP 4.1.3.'!D41</f>
        <v>1</v>
      </c>
      <c r="BC41" s="122">
        <f>'IP 4.1.3.'!F41</f>
        <v>1</v>
      </c>
      <c r="BD41" s="122">
        <f>'IP 4.1.3.'!H41</f>
        <v>1</v>
      </c>
      <c r="BE41" s="122">
        <f>'IP 4.1.3.'!J41</f>
        <v>1</v>
      </c>
      <c r="BF41" s="122">
        <f>'IP 4.1.3.'!L41</f>
        <v>1</v>
      </c>
      <c r="BG41" s="122">
        <f>'IP 4.1.3.'!D43</f>
        <v>1</v>
      </c>
      <c r="BH41" s="122">
        <f t="shared" si="61"/>
        <v>1</v>
      </c>
      <c r="BI41" s="86">
        <v>168</v>
      </c>
      <c r="BJ41" s="86"/>
      <c r="BK41" s="89" t="s">
        <v>83</v>
      </c>
      <c r="BL41" s="93"/>
      <c r="BM41" s="75">
        <f t="shared" si="68"/>
        <v>171.108</v>
      </c>
      <c r="BN41" s="75"/>
      <c r="BO41" s="89" t="s">
        <v>83</v>
      </c>
      <c r="BP41" s="93"/>
      <c r="BQ41" s="75">
        <f t="shared" si="69"/>
        <v>174.27349800000002</v>
      </c>
      <c r="BR41" s="75"/>
      <c r="BS41" s="89" t="s">
        <v>83</v>
      </c>
      <c r="BT41" s="89"/>
      <c r="BU41" s="75">
        <f t="shared" si="70"/>
        <v>177.49755771300002</v>
      </c>
      <c r="BV41" s="75"/>
      <c r="BW41" s="89" t="s">
        <v>83</v>
      </c>
      <c r="BX41" s="89"/>
      <c r="BY41" s="75">
        <f t="shared" si="71"/>
        <v>180.78126253069053</v>
      </c>
      <c r="BZ41" s="75"/>
      <c r="CA41" s="89" t="s">
        <v>83</v>
      </c>
      <c r="CB41" s="93"/>
      <c r="CC41" s="75">
        <f t="shared" si="72"/>
        <v>184.12571588750831</v>
      </c>
      <c r="CD41" s="75"/>
      <c r="CE41" s="89" t="s">
        <v>83</v>
      </c>
      <c r="CF41" s="93"/>
      <c r="CG41" s="75">
        <f t="shared" si="73"/>
        <v>187.53204163142721</v>
      </c>
      <c r="CH41" s="75"/>
      <c r="CI41" s="89" t="s">
        <v>83</v>
      </c>
      <c r="CJ41" s="94"/>
      <c r="CK41" s="75">
        <f t="shared" si="74"/>
        <v>191.00138440160862</v>
      </c>
      <c r="CL41" s="75"/>
      <c r="CM41" s="89" t="s">
        <v>83</v>
      </c>
      <c r="CN41" s="94"/>
      <c r="CO41" s="75">
        <f t="shared" si="75"/>
        <v>194.53491001303837</v>
      </c>
      <c r="CP41" s="75"/>
      <c r="CQ41" s="89" t="s">
        <v>83</v>
      </c>
      <c r="CR41" s="94"/>
      <c r="CS41" s="75">
        <f t="shared" si="76"/>
        <v>198.13380584827959</v>
      </c>
      <c r="CT41" s="75"/>
      <c r="CU41" s="89" t="s">
        <v>83</v>
      </c>
      <c r="CV41" s="94"/>
      <c r="CW41" s="86">
        <f t="shared" si="77"/>
        <v>201.79928125647277</v>
      </c>
      <c r="CX41" s="86"/>
      <c r="CY41" s="89" t="s">
        <v>83</v>
      </c>
      <c r="CZ41" s="94"/>
      <c r="DA41" s="86">
        <f t="shared" si="78"/>
        <v>205.53256795971751</v>
      </c>
      <c r="DB41" s="86"/>
      <c r="DC41" s="89" t="s">
        <v>83</v>
      </c>
      <c r="DD41" s="94"/>
      <c r="DE41" s="86">
        <f t="shared" si="79"/>
        <v>209.33492046697228</v>
      </c>
      <c r="DF41" s="86"/>
      <c r="DG41" s="89" t="s">
        <v>83</v>
      </c>
      <c r="DH41" s="94"/>
      <c r="DI41" s="86">
        <f t="shared" si="80"/>
        <v>213.20761649561126</v>
      </c>
      <c r="DJ41" s="86"/>
      <c r="DK41" s="89" t="s">
        <v>83</v>
      </c>
      <c r="DL41" s="94"/>
      <c r="DM41" s="86">
        <f t="shared" si="81"/>
        <v>217.15195740078008</v>
      </c>
      <c r="DN41" s="86"/>
      <c r="DO41" s="89" t="s">
        <v>83</v>
      </c>
      <c r="DP41" s="94"/>
      <c r="DQ41" s="86">
        <f t="shared" si="82"/>
        <v>221.16926861269451</v>
      </c>
      <c r="DR41" s="86"/>
      <c r="DS41" s="89" t="s">
        <v>83</v>
      </c>
      <c r="DT41" s="94"/>
      <c r="DU41" s="77">
        <f t="shared" si="4"/>
        <v>3095.1837882178011</v>
      </c>
      <c r="DV41" s="78" t="str">
        <f>'IP 4.1.3.'!$C$7</f>
        <v>DesarrolloEconómicoIndustriayTurismo</v>
      </c>
      <c r="DW41" s="78" t="str">
        <f>'IP 4.1.3.'!$C$55</f>
        <v xml:space="preserve">Secretaría Distrital de Desarrollo Económico                                                                                </v>
      </c>
      <c r="DX41" s="78" t="str">
        <f>'IP 4.1.3.'!$C$56</f>
        <v>Oficina Asesora de Planeación</v>
      </c>
      <c r="DY41" s="62" t="str">
        <f>'IP 4.1.3.'!$C$53</f>
        <v>Carolina Chica Builes</v>
      </c>
      <c r="DZ41" s="62">
        <f>'IP 4.1.3.'!$C$58</f>
        <v>3693777</v>
      </c>
      <c r="EA41" s="79" t="str">
        <f>'IP 4.1.3.'!$C$57</f>
        <v>cchica@desarrolloeconomico.gov.co</v>
      </c>
      <c r="EB41" s="78" t="s">
        <v>233</v>
      </c>
      <c r="EC41" s="78" t="s">
        <v>234</v>
      </c>
      <c r="ED41" s="78" t="s">
        <v>227</v>
      </c>
      <c r="EE41" s="62" t="s">
        <v>228</v>
      </c>
      <c r="EF41" s="62" t="s">
        <v>202</v>
      </c>
      <c r="EG41" s="110" t="s">
        <v>229</v>
      </c>
      <c r="EH41" s="101"/>
      <c r="EI41" s="101"/>
      <c r="EJ41" s="101"/>
      <c r="EK41" s="101"/>
    </row>
    <row r="42" spans="1:141" ht="89.25">
      <c r="A42" s="102" t="s">
        <v>212</v>
      </c>
      <c r="B42" s="61">
        <v>0.25</v>
      </c>
      <c r="C42" s="96" t="s">
        <v>213</v>
      </c>
      <c r="D42" s="63">
        <f t="shared" si="66"/>
        <v>8.3333333333333329E-2</v>
      </c>
      <c r="E42" s="89" t="s">
        <v>214</v>
      </c>
      <c r="F42" s="89" t="s">
        <v>215</v>
      </c>
      <c r="G42" s="89" t="str">
        <f>'IR 4.1.'!C12</f>
        <v>Territorial</v>
      </c>
      <c r="H42" s="89" t="s">
        <v>82</v>
      </c>
      <c r="I42" s="125" t="str">
        <f>'IR 4.1.'!D25</f>
        <v>N/D</v>
      </c>
      <c r="J42" s="97" t="str">
        <f>'IR 4.1.'!G25</f>
        <v>N/D</v>
      </c>
      <c r="K42" s="65">
        <v>44927</v>
      </c>
      <c r="L42" s="66" t="s">
        <v>78</v>
      </c>
      <c r="M42" s="67">
        <f>'IR 4.1.'!$D$32</f>
        <v>0.5</v>
      </c>
      <c r="N42" s="67">
        <f>'IR 4.1.'!$F$32</f>
        <v>0.5</v>
      </c>
      <c r="O42" s="67">
        <f>'IR 4.1.'!$H$32</f>
        <v>0.6</v>
      </c>
      <c r="P42" s="67">
        <f>'IR 4.1.'!$J$32</f>
        <v>0.6</v>
      </c>
      <c r="Q42" s="67">
        <f>'IR 4.1.'!$L$32</f>
        <v>0.7</v>
      </c>
      <c r="R42" s="67">
        <f>'IR 4.1.'!$D$34</f>
        <v>0.7</v>
      </c>
      <c r="S42" s="67">
        <f>'IR 4.1.'!$F$34</f>
        <v>0.8</v>
      </c>
      <c r="T42" s="67">
        <f>'IR 4.1.'!$H$34</f>
        <v>0.8</v>
      </c>
      <c r="U42" s="67">
        <f>'IR 4.1.'!$J$34</f>
        <v>0.9</v>
      </c>
      <c r="V42" s="67">
        <f>'IR 4.1.'!$L$34</f>
        <v>0.9</v>
      </c>
      <c r="W42" s="67">
        <f>'IR 4.1.'!$D$36</f>
        <v>1</v>
      </c>
      <c r="X42" s="67">
        <f>'IR 4.1.'!$F$36</f>
        <v>1</v>
      </c>
      <c r="Y42" s="67">
        <f>'IR 4.1.'!$H$36</f>
        <v>1</v>
      </c>
      <c r="Z42" s="67">
        <f>'IR 4.1.'!$J$36</f>
        <v>1</v>
      </c>
      <c r="AA42" s="67">
        <f>'IR 4.1.'!$L$36</f>
        <v>1</v>
      </c>
      <c r="AB42" s="67">
        <f>'IR 4.1.'!$D$38</f>
        <v>1</v>
      </c>
      <c r="AC42" s="68">
        <f t="shared" si="1"/>
        <v>1</v>
      </c>
      <c r="AD42" s="78" t="s">
        <v>235</v>
      </c>
      <c r="AE42" s="69">
        <f t="shared" si="67"/>
        <v>1.0416666666666666E-2</v>
      </c>
      <c r="AF42" s="62" t="s">
        <v>236</v>
      </c>
      <c r="AG42" s="62" t="s">
        <v>237</v>
      </c>
      <c r="AH42" s="70" t="str">
        <f>'IP 4.1.4.'!$C$14</f>
        <v>Pazjusticiaeinstitucionessólidas</v>
      </c>
      <c r="AI42" s="71" t="str">
        <f>MID('IP 4.1.4.'!$F$14,1,4)</f>
        <v>16.7</v>
      </c>
      <c r="AJ42" s="62" t="str">
        <f>'IP 4.1.4.'!$C$16</f>
        <v>Territorial</v>
      </c>
      <c r="AK42" s="89" t="s">
        <v>82</v>
      </c>
      <c r="AL42" s="71" t="str">
        <f>'IP 4.1.4.'!$C$4</f>
        <v>Sí</v>
      </c>
      <c r="AM42" s="71">
        <f>'IP 4.1.4.'!$H$4</f>
        <v>460</v>
      </c>
      <c r="AN42" s="72" t="str">
        <f>'IP 4.1.4.'!$D$30</f>
        <v>N/D</v>
      </c>
      <c r="AO42" s="123" t="str">
        <f>'IP 4.1.4.'!$G$30</f>
        <v>N/D</v>
      </c>
      <c r="AP42" s="65">
        <v>44927</v>
      </c>
      <c r="AQ42" s="66" t="s">
        <v>78</v>
      </c>
      <c r="AR42" s="122">
        <f>'IP 4.1.4.'!D37</f>
        <v>0.2</v>
      </c>
      <c r="AS42" s="122">
        <f>'IP 4.1.4.'!F37</f>
        <v>0.2</v>
      </c>
      <c r="AT42" s="122">
        <f>'IP 4.1.4.'!H37</f>
        <v>0.3</v>
      </c>
      <c r="AU42" s="122">
        <f>'IP 4.1.4.'!J37</f>
        <v>0.3</v>
      </c>
      <c r="AV42" s="122">
        <f>'IP 4.1.4.'!L37</f>
        <v>0.4</v>
      </c>
      <c r="AW42" s="122">
        <f>'IP 4.1.4.'!D39</f>
        <v>0.4</v>
      </c>
      <c r="AX42" s="122">
        <f>'IP 4.1.4.'!F39</f>
        <v>0.5</v>
      </c>
      <c r="AY42" s="122">
        <f>'IP 4.1.4.'!H39</f>
        <v>0.5</v>
      </c>
      <c r="AZ42" s="122">
        <f>'IP 4.1.4.'!J39</f>
        <v>0.6</v>
      </c>
      <c r="BA42" s="122">
        <f>'IP 4.1.4.'!L39</f>
        <v>0.6</v>
      </c>
      <c r="BB42" s="122">
        <f>'IP 4.1.4.'!D41</f>
        <v>0.7</v>
      </c>
      <c r="BC42" s="122">
        <f>'IP 4.1.4.'!F41</f>
        <v>0.7</v>
      </c>
      <c r="BD42" s="122">
        <f>'IP 4.1.4.'!H41</f>
        <v>0.7</v>
      </c>
      <c r="BE42" s="122">
        <f>'IP 4.1.4.'!J41</f>
        <v>0.7</v>
      </c>
      <c r="BF42" s="122">
        <f>'IP 4.1.4.'!L41</f>
        <v>0.7</v>
      </c>
      <c r="BG42" s="122">
        <f>'IP 4.1.4.'!D43</f>
        <v>0.7</v>
      </c>
      <c r="BH42" s="122">
        <f t="shared" si="61"/>
        <v>0.7</v>
      </c>
      <c r="BI42" s="86">
        <v>168</v>
      </c>
      <c r="BJ42" s="86"/>
      <c r="BK42" s="89" t="s">
        <v>83</v>
      </c>
      <c r="BL42" s="93"/>
      <c r="BM42" s="75">
        <f t="shared" si="68"/>
        <v>171.108</v>
      </c>
      <c r="BN42" s="75"/>
      <c r="BO42" s="89" t="s">
        <v>83</v>
      </c>
      <c r="BP42" s="93"/>
      <c r="BQ42" s="75">
        <f t="shared" si="69"/>
        <v>174.27349800000002</v>
      </c>
      <c r="BR42" s="75"/>
      <c r="BS42" s="89" t="s">
        <v>83</v>
      </c>
      <c r="BT42" s="89"/>
      <c r="BU42" s="75">
        <f t="shared" si="70"/>
        <v>177.49755771300002</v>
      </c>
      <c r="BV42" s="75"/>
      <c r="BW42" s="89" t="s">
        <v>83</v>
      </c>
      <c r="BX42" s="89"/>
      <c r="BY42" s="75">
        <f t="shared" si="71"/>
        <v>180.78126253069053</v>
      </c>
      <c r="BZ42" s="75"/>
      <c r="CA42" s="89" t="s">
        <v>83</v>
      </c>
      <c r="CB42" s="93"/>
      <c r="CC42" s="75">
        <f t="shared" si="72"/>
        <v>184.12571588750831</v>
      </c>
      <c r="CD42" s="75"/>
      <c r="CE42" s="89" t="s">
        <v>83</v>
      </c>
      <c r="CF42" s="93"/>
      <c r="CG42" s="75">
        <f t="shared" si="73"/>
        <v>187.53204163142721</v>
      </c>
      <c r="CH42" s="75"/>
      <c r="CI42" s="89" t="s">
        <v>83</v>
      </c>
      <c r="CJ42" s="94"/>
      <c r="CK42" s="75">
        <f t="shared" si="74"/>
        <v>191.00138440160862</v>
      </c>
      <c r="CL42" s="75"/>
      <c r="CM42" s="89" t="s">
        <v>83</v>
      </c>
      <c r="CN42" s="94"/>
      <c r="CO42" s="75">
        <f t="shared" si="75"/>
        <v>194.53491001303837</v>
      </c>
      <c r="CP42" s="75"/>
      <c r="CQ42" s="89" t="s">
        <v>83</v>
      </c>
      <c r="CR42" s="94"/>
      <c r="CS42" s="75">
        <f t="shared" si="76"/>
        <v>198.13380584827959</v>
      </c>
      <c r="CT42" s="75"/>
      <c r="CU42" s="89" t="s">
        <v>83</v>
      </c>
      <c r="CV42" s="94"/>
      <c r="CW42" s="86">
        <f t="shared" si="77"/>
        <v>201.79928125647277</v>
      </c>
      <c r="CX42" s="86"/>
      <c r="CY42" s="89" t="s">
        <v>83</v>
      </c>
      <c r="CZ42" s="94"/>
      <c r="DA42" s="86">
        <f t="shared" si="78"/>
        <v>205.53256795971751</v>
      </c>
      <c r="DB42" s="86"/>
      <c r="DC42" s="89" t="s">
        <v>83</v>
      </c>
      <c r="DD42" s="94"/>
      <c r="DE42" s="86">
        <f t="shared" si="79"/>
        <v>209.33492046697228</v>
      </c>
      <c r="DF42" s="86"/>
      <c r="DG42" s="89" t="s">
        <v>83</v>
      </c>
      <c r="DH42" s="94"/>
      <c r="DI42" s="86">
        <f t="shared" si="80"/>
        <v>213.20761649561126</v>
      </c>
      <c r="DJ42" s="86"/>
      <c r="DK42" s="89" t="s">
        <v>83</v>
      </c>
      <c r="DL42" s="94"/>
      <c r="DM42" s="86">
        <f t="shared" si="81"/>
        <v>217.15195740078008</v>
      </c>
      <c r="DN42" s="86"/>
      <c r="DO42" s="89" t="s">
        <v>83</v>
      </c>
      <c r="DP42" s="94"/>
      <c r="DQ42" s="86">
        <f t="shared" si="82"/>
        <v>221.16926861269451</v>
      </c>
      <c r="DR42" s="86"/>
      <c r="DS42" s="89" t="s">
        <v>83</v>
      </c>
      <c r="DT42" s="94"/>
      <c r="DU42" s="77">
        <f t="shared" si="4"/>
        <v>3095.1837882178011</v>
      </c>
      <c r="DV42" s="78" t="str">
        <f>'IP 4.1.4.'!$C$7</f>
        <v>DesarrolloEconómicoIndustriayTurismo</v>
      </c>
      <c r="DW42" s="78" t="str">
        <f>'IP 4.1.4.'!$C$55</f>
        <v xml:space="preserve">Secretaría Distrital de Desarrollo Económico                                                                                </v>
      </c>
      <c r="DX42" s="78" t="str">
        <f>'IP 4.1.4.'!$C$56</f>
        <v>Oficina Asesora de Planeación</v>
      </c>
      <c r="DY42" s="62" t="str">
        <f>'IP 4.1.4.'!$C$53</f>
        <v>Carolina Chica Builes</v>
      </c>
      <c r="DZ42" s="62">
        <f>'IP 4.1.4.'!$C$58</f>
        <v>3693777</v>
      </c>
      <c r="EA42" s="79" t="str">
        <f>'IP 4.1.4.'!$C$57</f>
        <v>cchica@desarrolloeconomico.gov.co</v>
      </c>
      <c r="EB42" s="78" t="s">
        <v>233</v>
      </c>
      <c r="EC42" s="78" t="s">
        <v>234</v>
      </c>
      <c r="ED42" s="78" t="s">
        <v>227</v>
      </c>
      <c r="EE42" s="62" t="s">
        <v>228</v>
      </c>
      <c r="EF42" s="62" t="s">
        <v>202</v>
      </c>
      <c r="EG42" s="110" t="s">
        <v>229</v>
      </c>
      <c r="EH42" s="103"/>
      <c r="EI42" s="103"/>
      <c r="EJ42" s="103"/>
      <c r="EK42" s="103"/>
    </row>
    <row r="43" spans="1:141" ht="89.25">
      <c r="A43" s="102" t="s">
        <v>212</v>
      </c>
      <c r="B43" s="61">
        <v>0.25</v>
      </c>
      <c r="C43" s="96" t="s">
        <v>213</v>
      </c>
      <c r="D43" s="63">
        <f t="shared" si="66"/>
        <v>8.3333333333333329E-2</v>
      </c>
      <c r="E43" s="89" t="s">
        <v>214</v>
      </c>
      <c r="F43" s="89" t="s">
        <v>215</v>
      </c>
      <c r="G43" s="89" t="str">
        <f>'IR 4.1.'!C12</f>
        <v>Territorial</v>
      </c>
      <c r="H43" s="89" t="s">
        <v>82</v>
      </c>
      <c r="I43" s="125" t="str">
        <f>'IR 4.1.'!D25</f>
        <v>N/D</v>
      </c>
      <c r="J43" s="97" t="str">
        <f>'IR 4.1.'!G25</f>
        <v>N/D</v>
      </c>
      <c r="K43" s="65">
        <v>44927</v>
      </c>
      <c r="L43" s="66" t="s">
        <v>78</v>
      </c>
      <c r="M43" s="67">
        <f>'IR 4.1.'!$D$32</f>
        <v>0.5</v>
      </c>
      <c r="N43" s="67">
        <f>'IR 4.1.'!$F$32</f>
        <v>0.5</v>
      </c>
      <c r="O43" s="67">
        <f>'IR 4.1.'!$H$32</f>
        <v>0.6</v>
      </c>
      <c r="P43" s="67">
        <f>'IR 4.1.'!$J$32</f>
        <v>0.6</v>
      </c>
      <c r="Q43" s="67">
        <f>'IR 4.1.'!$L$32</f>
        <v>0.7</v>
      </c>
      <c r="R43" s="67">
        <f>'IR 4.1.'!$D$34</f>
        <v>0.7</v>
      </c>
      <c r="S43" s="67">
        <f>'IR 4.1.'!$F$34</f>
        <v>0.8</v>
      </c>
      <c r="T43" s="67">
        <f>'IR 4.1.'!$H$34</f>
        <v>0.8</v>
      </c>
      <c r="U43" s="67">
        <f>'IR 4.1.'!$J$34</f>
        <v>0.9</v>
      </c>
      <c r="V43" s="67">
        <f>'IR 4.1.'!$L$34</f>
        <v>0.9</v>
      </c>
      <c r="W43" s="67">
        <f>'IR 4.1.'!$D$36</f>
        <v>1</v>
      </c>
      <c r="X43" s="67">
        <f>'IR 4.1.'!$F$36</f>
        <v>1</v>
      </c>
      <c r="Y43" s="67">
        <f>'IR 4.1.'!$H$36</f>
        <v>1</v>
      </c>
      <c r="Z43" s="67">
        <f>'IR 4.1.'!$J$36</f>
        <v>1</v>
      </c>
      <c r="AA43" s="67">
        <f>'IR 4.1.'!$L$36</f>
        <v>1</v>
      </c>
      <c r="AB43" s="67">
        <f>'IR 4.1.'!$D$38</f>
        <v>1</v>
      </c>
      <c r="AC43" s="68">
        <f t="shared" si="1"/>
        <v>1</v>
      </c>
      <c r="AD43" s="78" t="s">
        <v>238</v>
      </c>
      <c r="AE43" s="69">
        <f t="shared" si="67"/>
        <v>1.0416666666666666E-2</v>
      </c>
      <c r="AF43" s="62" t="s">
        <v>239</v>
      </c>
      <c r="AG43" s="62" t="s">
        <v>240</v>
      </c>
      <c r="AH43" s="70" t="str">
        <f>'IP 4.1.5.'!$C$14</f>
        <v>Pazjusticiaeinstitucionessólidas</v>
      </c>
      <c r="AI43" s="71" t="str">
        <f>MID('IP 4.1.5.'!$F$14,1,4)</f>
        <v>16.7</v>
      </c>
      <c r="AJ43" s="62" t="str">
        <f>'IP 4.1.5.'!$C$16</f>
        <v>Territorial</v>
      </c>
      <c r="AK43" s="89" t="s">
        <v>77</v>
      </c>
      <c r="AL43" s="71" t="str">
        <f>'IP 4.1.5.'!$C$4</f>
        <v>Sí</v>
      </c>
      <c r="AM43" s="71">
        <f>'IP 4.1.5.'!$H$4</f>
        <v>460</v>
      </c>
      <c r="AN43" s="72" t="str">
        <f>'IP 4.1.5.'!$D$30</f>
        <v>N/D</v>
      </c>
      <c r="AO43" s="123" t="str">
        <f>'IP 4.1.5.'!$G$30</f>
        <v>N/D</v>
      </c>
      <c r="AP43" s="65">
        <v>44927</v>
      </c>
      <c r="AQ43" s="66" t="s">
        <v>78</v>
      </c>
      <c r="AR43" s="122">
        <f>'IP 4.1.5.'!D37</f>
        <v>1</v>
      </c>
      <c r="AS43" s="122">
        <f>'IP 4.1.5.'!F37</f>
        <v>1</v>
      </c>
      <c r="AT43" s="122">
        <f>'IP 4.1.5.'!H37</f>
        <v>1</v>
      </c>
      <c r="AU43" s="122">
        <f>'IP 4.1.5.'!J37</f>
        <v>1</v>
      </c>
      <c r="AV43" s="122">
        <f>'IP 4.1.5.'!L37</f>
        <v>1</v>
      </c>
      <c r="AW43" s="122">
        <f>'IP 4.1.5.'!D39</f>
        <v>1</v>
      </c>
      <c r="AX43" s="122">
        <f>'IP 4.1.5.'!F39</f>
        <v>1</v>
      </c>
      <c r="AY43" s="122">
        <f>'IP 4.1.5.'!H39</f>
        <v>1</v>
      </c>
      <c r="AZ43" s="122">
        <f>'IP 4.1.5.'!J39</f>
        <v>1</v>
      </c>
      <c r="BA43" s="122">
        <f>'IP 4.1.5.'!L39</f>
        <v>1</v>
      </c>
      <c r="BB43" s="122">
        <f>'IP 4.1.5.'!D41</f>
        <v>1</v>
      </c>
      <c r="BC43" s="122">
        <f>'IP 4.1.5.'!F41</f>
        <v>1</v>
      </c>
      <c r="BD43" s="122">
        <f>'IP 4.1.5.'!H41</f>
        <v>1</v>
      </c>
      <c r="BE43" s="122">
        <f>'IP 4.1.5.'!J41</f>
        <v>1</v>
      </c>
      <c r="BF43" s="122">
        <f>'IP 4.1.5.'!L41</f>
        <v>1</v>
      </c>
      <c r="BG43" s="122">
        <f>'IP 4.1.5.'!D43</f>
        <v>1</v>
      </c>
      <c r="BH43" s="122">
        <f t="shared" si="61"/>
        <v>1</v>
      </c>
      <c r="BI43" s="86">
        <v>168</v>
      </c>
      <c r="BJ43" s="86"/>
      <c r="BK43" s="89" t="s">
        <v>83</v>
      </c>
      <c r="BL43" s="93"/>
      <c r="BM43" s="75">
        <f t="shared" si="68"/>
        <v>171.108</v>
      </c>
      <c r="BN43" s="75"/>
      <c r="BO43" s="89" t="s">
        <v>83</v>
      </c>
      <c r="BP43" s="93"/>
      <c r="BQ43" s="75">
        <f t="shared" si="69"/>
        <v>174.27349800000002</v>
      </c>
      <c r="BR43" s="75"/>
      <c r="BS43" s="89" t="s">
        <v>83</v>
      </c>
      <c r="BT43" s="89"/>
      <c r="BU43" s="75">
        <f t="shared" si="70"/>
        <v>177.49755771300002</v>
      </c>
      <c r="BV43" s="75"/>
      <c r="BW43" s="89" t="s">
        <v>83</v>
      </c>
      <c r="BX43" s="89"/>
      <c r="BY43" s="75">
        <f t="shared" si="71"/>
        <v>180.78126253069053</v>
      </c>
      <c r="BZ43" s="75"/>
      <c r="CA43" s="89" t="s">
        <v>83</v>
      </c>
      <c r="CB43" s="93"/>
      <c r="CC43" s="75">
        <f t="shared" si="72"/>
        <v>184.12571588750831</v>
      </c>
      <c r="CD43" s="75"/>
      <c r="CE43" s="89" t="s">
        <v>83</v>
      </c>
      <c r="CF43" s="93"/>
      <c r="CG43" s="75">
        <f t="shared" si="73"/>
        <v>187.53204163142721</v>
      </c>
      <c r="CH43" s="75"/>
      <c r="CI43" s="89" t="s">
        <v>83</v>
      </c>
      <c r="CJ43" s="94"/>
      <c r="CK43" s="75">
        <f t="shared" si="74"/>
        <v>191.00138440160862</v>
      </c>
      <c r="CL43" s="75"/>
      <c r="CM43" s="89" t="s">
        <v>83</v>
      </c>
      <c r="CN43" s="94"/>
      <c r="CO43" s="75">
        <f t="shared" si="75"/>
        <v>194.53491001303837</v>
      </c>
      <c r="CP43" s="75"/>
      <c r="CQ43" s="89" t="s">
        <v>83</v>
      </c>
      <c r="CR43" s="94"/>
      <c r="CS43" s="75">
        <f t="shared" si="76"/>
        <v>198.13380584827959</v>
      </c>
      <c r="CT43" s="75"/>
      <c r="CU43" s="89" t="s">
        <v>83</v>
      </c>
      <c r="CV43" s="94"/>
      <c r="CW43" s="86">
        <f t="shared" si="77"/>
        <v>201.79928125647277</v>
      </c>
      <c r="CX43" s="86"/>
      <c r="CY43" s="89" t="s">
        <v>83</v>
      </c>
      <c r="CZ43" s="94"/>
      <c r="DA43" s="86">
        <f t="shared" si="78"/>
        <v>205.53256795971751</v>
      </c>
      <c r="DB43" s="86"/>
      <c r="DC43" s="89" t="s">
        <v>83</v>
      </c>
      <c r="DD43" s="94"/>
      <c r="DE43" s="86">
        <f t="shared" si="79"/>
        <v>209.33492046697228</v>
      </c>
      <c r="DF43" s="86"/>
      <c r="DG43" s="89" t="s">
        <v>83</v>
      </c>
      <c r="DH43" s="94"/>
      <c r="DI43" s="86">
        <f t="shared" si="80"/>
        <v>213.20761649561126</v>
      </c>
      <c r="DJ43" s="86"/>
      <c r="DK43" s="89" t="s">
        <v>83</v>
      </c>
      <c r="DL43" s="94"/>
      <c r="DM43" s="86">
        <f t="shared" si="81"/>
        <v>217.15195740078008</v>
      </c>
      <c r="DN43" s="86"/>
      <c r="DO43" s="89" t="s">
        <v>83</v>
      </c>
      <c r="DP43" s="94"/>
      <c r="DQ43" s="86">
        <f t="shared" si="82"/>
        <v>221.16926861269451</v>
      </c>
      <c r="DR43" s="86"/>
      <c r="DS43" s="89" t="s">
        <v>83</v>
      </c>
      <c r="DT43" s="94"/>
      <c r="DU43" s="77">
        <f t="shared" si="4"/>
        <v>3095.1837882178011</v>
      </c>
      <c r="DV43" s="78" t="str">
        <f>'IP 4.1.5.'!$C$7</f>
        <v>DesarrolloEconómicoIndustriayTurismo</v>
      </c>
      <c r="DW43" s="78" t="str">
        <f>'IP 4.1.5.'!$C$55</f>
        <v xml:space="preserve">Secretaría Distrital de Desarrollo Económico                                                                                </v>
      </c>
      <c r="DX43" s="78" t="str">
        <f>'IP 4.1.5.'!$C$56</f>
        <v>Oficina Asesora de Planeación</v>
      </c>
      <c r="DY43" s="62" t="str">
        <f>'IP 4.1.5.'!$C$53</f>
        <v>Carolina Chica Builes</v>
      </c>
      <c r="DZ43" s="62">
        <f>'IP 4.1.5.'!$C$58</f>
        <v>3693777</v>
      </c>
      <c r="EA43" s="79" t="str">
        <f>'IP 4.1.5.'!$C$57</f>
        <v>cchica@desarrolloeconomico.gov.co</v>
      </c>
      <c r="EB43" s="78" t="s">
        <v>241</v>
      </c>
      <c r="EC43" s="78" t="s">
        <v>242</v>
      </c>
      <c r="ED43" s="78" t="s">
        <v>227</v>
      </c>
      <c r="EE43" s="62" t="s">
        <v>228</v>
      </c>
      <c r="EF43" s="62" t="s">
        <v>202</v>
      </c>
      <c r="EG43" s="110" t="s">
        <v>229</v>
      </c>
      <c r="EH43" s="101"/>
      <c r="EI43" s="101"/>
      <c r="EJ43" s="101"/>
      <c r="EK43" s="101"/>
    </row>
    <row r="44" spans="1:141" ht="89.25">
      <c r="A44" s="102" t="s">
        <v>212</v>
      </c>
      <c r="B44" s="61">
        <v>0.25</v>
      </c>
      <c r="C44" s="96" t="s">
        <v>213</v>
      </c>
      <c r="D44" s="63">
        <f t="shared" si="66"/>
        <v>8.3333333333333329E-2</v>
      </c>
      <c r="E44" s="89" t="s">
        <v>214</v>
      </c>
      <c r="F44" s="89" t="s">
        <v>215</v>
      </c>
      <c r="G44" s="89" t="str">
        <f>'IR 4.1.'!C12</f>
        <v>Territorial</v>
      </c>
      <c r="H44" s="89" t="s">
        <v>82</v>
      </c>
      <c r="I44" s="97" t="str">
        <f>'IR 4.1.'!D25</f>
        <v>N/D</v>
      </c>
      <c r="J44" s="97" t="str">
        <f>'IR 4.1.'!G25</f>
        <v>N/D</v>
      </c>
      <c r="K44" s="65">
        <v>44927</v>
      </c>
      <c r="L44" s="66" t="s">
        <v>78</v>
      </c>
      <c r="M44" s="67">
        <f>'IR 4.1.'!$D$32</f>
        <v>0.5</v>
      </c>
      <c r="N44" s="67">
        <f>'IR 4.1.'!$F$32</f>
        <v>0.5</v>
      </c>
      <c r="O44" s="67">
        <f>'IR 4.1.'!$H$32</f>
        <v>0.6</v>
      </c>
      <c r="P44" s="67">
        <f>'IR 4.1.'!$J$32</f>
        <v>0.6</v>
      </c>
      <c r="Q44" s="67">
        <f>'IR 4.1.'!$L$32</f>
        <v>0.7</v>
      </c>
      <c r="R44" s="67">
        <f>'IR 4.1.'!$D$34</f>
        <v>0.7</v>
      </c>
      <c r="S44" s="67">
        <f>'IR 4.1.'!$F$34</f>
        <v>0.8</v>
      </c>
      <c r="T44" s="67">
        <f>'IR 4.1.'!$H$34</f>
        <v>0.8</v>
      </c>
      <c r="U44" s="67">
        <f>'IR 4.1.'!$J$34</f>
        <v>0.9</v>
      </c>
      <c r="V44" s="67">
        <f>'IR 4.1.'!$L$34</f>
        <v>0.9</v>
      </c>
      <c r="W44" s="67">
        <f>'IR 4.1.'!$D$36</f>
        <v>1</v>
      </c>
      <c r="X44" s="67">
        <f>'IR 4.1.'!$F$36</f>
        <v>1</v>
      </c>
      <c r="Y44" s="67">
        <f>'IR 4.1.'!$H$36</f>
        <v>1</v>
      </c>
      <c r="Z44" s="67">
        <f>'IR 4.1.'!$J$36</f>
        <v>1</v>
      </c>
      <c r="AA44" s="67">
        <f>'IR 4.1.'!$L$36</f>
        <v>1</v>
      </c>
      <c r="AB44" s="67">
        <f>'IR 4.1.'!$D$38</f>
        <v>1</v>
      </c>
      <c r="AC44" s="68">
        <f t="shared" si="1"/>
        <v>1</v>
      </c>
      <c r="AD44" s="78" t="s">
        <v>243</v>
      </c>
      <c r="AE44" s="69">
        <f t="shared" si="67"/>
        <v>1.0416666666666666E-2</v>
      </c>
      <c r="AF44" s="62" t="s">
        <v>979</v>
      </c>
      <c r="AG44" s="62" t="s">
        <v>964</v>
      </c>
      <c r="AH44" s="70" t="str">
        <f>'IP 4.1.6.'!$C$14</f>
        <v>Trabajodecenteycrecimientoeconómico</v>
      </c>
      <c r="AI44" s="71" t="str">
        <f>MID('IP 4.1.6.'!$F$14,1,4)</f>
        <v xml:space="preserve">8.3 </v>
      </c>
      <c r="AJ44" s="62" t="str">
        <f>'IP 4.1.6.'!$C$16</f>
        <v>N/A</v>
      </c>
      <c r="AK44" s="89" t="s">
        <v>77</v>
      </c>
      <c r="AL44" s="71" t="str">
        <f>'IP 4.1.6.'!$C$4</f>
        <v>Sí</v>
      </c>
      <c r="AM44" s="71">
        <f>'IP 4.1.6.'!$H$4</f>
        <v>183</v>
      </c>
      <c r="AN44" s="72" t="str">
        <f>'IP 4.1.6.'!$D$30</f>
        <v>N/D</v>
      </c>
      <c r="AO44" s="73" t="str">
        <f>'IP 4.1.6.'!$G$30</f>
        <v>N/D</v>
      </c>
      <c r="AP44" s="65">
        <v>44927</v>
      </c>
      <c r="AQ44" s="66" t="s">
        <v>78</v>
      </c>
      <c r="AR44" s="434">
        <f>'IP 4.1.6.'!$D$37</f>
        <v>1</v>
      </c>
      <c r="AS44" s="434">
        <f>'IP 4.1.6.'!$F$37</f>
        <v>1</v>
      </c>
      <c r="AT44" s="434">
        <f>'IP 4.1.6.'!$H$37</f>
        <v>1</v>
      </c>
      <c r="AU44" s="434">
        <f>'IP 4.1.6.'!$J$37</f>
        <v>1</v>
      </c>
      <c r="AV44" s="434">
        <f>'IP 4.1.6.'!$L$37</f>
        <v>1</v>
      </c>
      <c r="AW44" s="434">
        <f>'IP 4.1.6.'!$D$39</f>
        <v>1</v>
      </c>
      <c r="AX44" s="434">
        <f>'IP 4.1.6.'!$F$39</f>
        <v>1</v>
      </c>
      <c r="AY44" s="434">
        <f>'IP 4.1.6.'!$H$39</f>
        <v>1</v>
      </c>
      <c r="AZ44" s="434">
        <f>'IP 4.1.6.'!$J$39</f>
        <v>1</v>
      </c>
      <c r="BA44" s="434">
        <f>'IP 4.1.6.'!$L$39</f>
        <v>1</v>
      </c>
      <c r="BB44" s="434">
        <f>'IP 4.1.6.'!$D$41</f>
        <v>1</v>
      </c>
      <c r="BC44" s="434">
        <f>'IP 4.1.6.'!$F$41</f>
        <v>1</v>
      </c>
      <c r="BD44" s="434">
        <f>'IP 4.1.6.'!$H$41</f>
        <v>1</v>
      </c>
      <c r="BE44" s="434">
        <f>'IP 4.1.6.'!$J$41</f>
        <v>1</v>
      </c>
      <c r="BF44" s="434">
        <f>'IP 4.1.6.'!$L$41</f>
        <v>1</v>
      </c>
      <c r="BG44" s="434">
        <f>'IP 4.1.6.'!$D$43</f>
        <v>1</v>
      </c>
      <c r="BH44" s="434">
        <f t="shared" si="61"/>
        <v>1</v>
      </c>
      <c r="BI44" s="86">
        <v>30</v>
      </c>
      <c r="BJ44" s="86"/>
      <c r="BK44" s="89" t="s">
        <v>83</v>
      </c>
      <c r="BL44" s="93"/>
      <c r="BM44" s="75">
        <f t="shared" ref="BM44:BM46" si="83">BI44*1.085</f>
        <v>32.549999999999997</v>
      </c>
      <c r="BN44" s="75"/>
      <c r="BO44" s="89" t="s">
        <v>83</v>
      </c>
      <c r="BP44" s="93"/>
      <c r="BQ44" s="75">
        <f t="shared" ref="BQ44:BQ46" si="84">BM44*1.085</f>
        <v>35.316749999999999</v>
      </c>
      <c r="BR44" s="75"/>
      <c r="BS44" s="89" t="s">
        <v>83</v>
      </c>
      <c r="BT44" s="89"/>
      <c r="BU44" s="75">
        <f t="shared" ref="BU44:BU45" si="85">BQ44*1.085</f>
        <v>38.318673749999995</v>
      </c>
      <c r="BV44" s="75"/>
      <c r="BW44" s="89" t="s">
        <v>83</v>
      </c>
      <c r="BX44" s="89"/>
      <c r="BY44" s="75">
        <f t="shared" ref="BY44:BY45" si="86">BU44*1.085</f>
        <v>41.575761018749994</v>
      </c>
      <c r="BZ44" s="75"/>
      <c r="CA44" s="89" t="s">
        <v>83</v>
      </c>
      <c r="CB44" s="93"/>
      <c r="CC44" s="75">
        <f t="shared" ref="CC44:CC45" si="87">BY44*1.085</f>
        <v>45.109700705343741</v>
      </c>
      <c r="CD44" s="75"/>
      <c r="CE44" s="89" t="s">
        <v>83</v>
      </c>
      <c r="CF44" s="93"/>
      <c r="CG44" s="75">
        <f t="shared" ref="CG44:CG45" si="88">CC44*1.085</f>
        <v>48.944025265297959</v>
      </c>
      <c r="CH44" s="75"/>
      <c r="CI44" s="89" t="s">
        <v>83</v>
      </c>
      <c r="CJ44" s="94"/>
      <c r="CK44" s="75">
        <f t="shared" ref="CK44:CK45" si="89">CG44*1.085</f>
        <v>53.104267412848287</v>
      </c>
      <c r="CL44" s="75"/>
      <c r="CM44" s="89" t="s">
        <v>83</v>
      </c>
      <c r="CN44" s="94"/>
      <c r="CO44" s="75">
        <f t="shared" ref="CO44:CO45" si="90">CK44*1.085</f>
        <v>57.618130142940387</v>
      </c>
      <c r="CP44" s="75"/>
      <c r="CQ44" s="89" t="s">
        <v>83</v>
      </c>
      <c r="CR44" s="94"/>
      <c r="CS44" s="75">
        <f t="shared" ref="CS44:CS45" si="91">CO44*1.085</f>
        <v>62.515671205090321</v>
      </c>
      <c r="CT44" s="75"/>
      <c r="CU44" s="89" t="s">
        <v>83</v>
      </c>
      <c r="CV44" s="94"/>
      <c r="CW44" s="75">
        <f t="shared" ref="CW44:CW45" si="92">CS44*1.085</f>
        <v>67.829503257523001</v>
      </c>
      <c r="CX44" s="86"/>
      <c r="CY44" s="89" t="s">
        <v>83</v>
      </c>
      <c r="CZ44" s="94"/>
      <c r="DA44" s="75">
        <f t="shared" ref="DA44:DA45" si="93">CW44*1.085</f>
        <v>73.595011034412451</v>
      </c>
      <c r="DB44" s="86"/>
      <c r="DC44" s="89" t="s">
        <v>83</v>
      </c>
      <c r="DD44" s="94"/>
      <c r="DE44" s="75">
        <f t="shared" ref="DE44:DE45" si="94">DA44*1.085</f>
        <v>79.85058697233751</v>
      </c>
      <c r="DF44" s="86"/>
      <c r="DG44" s="89" t="s">
        <v>83</v>
      </c>
      <c r="DH44" s="94"/>
      <c r="DI44" s="75">
        <f t="shared" ref="DI44:DI45" si="95">DE44*1.085</f>
        <v>86.6378868649862</v>
      </c>
      <c r="DJ44" s="86"/>
      <c r="DK44" s="89" t="s">
        <v>83</v>
      </c>
      <c r="DL44" s="94"/>
      <c r="DM44" s="75">
        <f t="shared" ref="DM44:DM45" si="96">DI44*1.085</f>
        <v>94.002107248510029</v>
      </c>
      <c r="DN44" s="86"/>
      <c r="DO44" s="89" t="s">
        <v>83</v>
      </c>
      <c r="DP44" s="94"/>
      <c r="DQ44" s="75">
        <f t="shared" ref="DQ44:DQ45" si="97">DM44*1.085</f>
        <v>101.99228636463337</v>
      </c>
      <c r="DR44" s="86"/>
      <c r="DS44" s="89" t="s">
        <v>83</v>
      </c>
      <c r="DT44" s="94"/>
      <c r="DU44" s="77">
        <f t="shared" si="4"/>
        <v>948.96036124267312</v>
      </c>
      <c r="DV44" s="78" t="str">
        <f>'IP 4.1.6.'!$C$7</f>
        <v>DesarrolloEconómicoIndustriayTurismo</v>
      </c>
      <c r="DW44" s="78" t="str">
        <f>'IP 4.1.6.'!$C$55</f>
        <v>Secretaría Distrital de Desarrollo Económico</v>
      </c>
      <c r="DX44" s="78" t="str">
        <f>'IP 4.1.6.'!$C$56</f>
        <v>Dirección de Competitividad Bogotá Región</v>
      </c>
      <c r="DY44" s="62" t="str">
        <f>'IP 4.1.6.'!$C$53</f>
        <v>Mariana Muñoz</v>
      </c>
      <c r="DZ44" s="62" t="str">
        <f>'IP 4.1.6.'!$C$58</f>
        <v>(601)3693777 Ext: 164</v>
      </c>
      <c r="EA44" s="79" t="str">
        <f>'IP 4.1.6.'!$C$57</f>
        <v>mmunoz@desarrolloeconomico.gov.co</v>
      </c>
      <c r="EB44" s="78" t="s">
        <v>244</v>
      </c>
      <c r="EC44" s="78" t="s">
        <v>245</v>
      </c>
      <c r="ED44" s="78" t="s">
        <v>158</v>
      </c>
      <c r="EE44" s="62" t="s">
        <v>159</v>
      </c>
      <c r="EF44" s="62" t="s">
        <v>160</v>
      </c>
      <c r="EG44" s="110" t="s">
        <v>161</v>
      </c>
      <c r="EH44" s="91"/>
      <c r="EI44" s="91"/>
      <c r="EJ44" s="91"/>
      <c r="EK44" s="91"/>
    </row>
    <row r="45" spans="1:141" ht="63.75">
      <c r="A45" s="102" t="s">
        <v>212</v>
      </c>
      <c r="B45" s="61">
        <v>0.25</v>
      </c>
      <c r="C45" s="96" t="s">
        <v>213</v>
      </c>
      <c r="D45" s="63">
        <f t="shared" si="66"/>
        <v>8.3333333333333329E-2</v>
      </c>
      <c r="E45" s="89" t="s">
        <v>214</v>
      </c>
      <c r="F45" s="89" t="s">
        <v>215</v>
      </c>
      <c r="G45" s="89" t="str">
        <f>'IR 4.1.'!C12</f>
        <v>Territorial</v>
      </c>
      <c r="H45" s="89" t="s">
        <v>82</v>
      </c>
      <c r="I45" s="97" t="str">
        <f>'IR 4.1.'!D25</f>
        <v>N/D</v>
      </c>
      <c r="J45" s="97" t="str">
        <f>'IR 4.1.'!G25</f>
        <v>N/D</v>
      </c>
      <c r="K45" s="65">
        <v>44927</v>
      </c>
      <c r="L45" s="66" t="s">
        <v>78</v>
      </c>
      <c r="M45" s="67">
        <f>'IR 4.1.'!$D$32</f>
        <v>0.5</v>
      </c>
      <c r="N45" s="67">
        <f>'IR 4.1.'!$F$32</f>
        <v>0.5</v>
      </c>
      <c r="O45" s="67">
        <f>'IR 4.1.'!$H$32</f>
        <v>0.6</v>
      </c>
      <c r="P45" s="67">
        <f>'IR 4.1.'!$J$32</f>
        <v>0.6</v>
      </c>
      <c r="Q45" s="67">
        <f>'IR 4.1.'!$L$32</f>
        <v>0.7</v>
      </c>
      <c r="R45" s="67">
        <f>'IR 4.1.'!$D$34</f>
        <v>0.7</v>
      </c>
      <c r="S45" s="67">
        <f>'IR 4.1.'!$F$34</f>
        <v>0.8</v>
      </c>
      <c r="T45" s="67">
        <f>'IR 4.1.'!$H$34</f>
        <v>0.8</v>
      </c>
      <c r="U45" s="67">
        <f>'IR 4.1.'!$J$34</f>
        <v>0.9</v>
      </c>
      <c r="V45" s="67">
        <f>'IR 4.1.'!$L$34</f>
        <v>0.9</v>
      </c>
      <c r="W45" s="67">
        <f>'IR 4.1.'!$D$36</f>
        <v>1</v>
      </c>
      <c r="X45" s="67">
        <f>'IR 4.1.'!$F$36</f>
        <v>1</v>
      </c>
      <c r="Y45" s="67">
        <f>'IR 4.1.'!$H$36</f>
        <v>1</v>
      </c>
      <c r="Z45" s="67">
        <f>'IR 4.1.'!$J$36</f>
        <v>1</v>
      </c>
      <c r="AA45" s="67">
        <f>'IR 4.1.'!$L$36</f>
        <v>1</v>
      </c>
      <c r="AB45" s="67">
        <f>'IR 4.1.'!$D$38</f>
        <v>1</v>
      </c>
      <c r="AC45" s="68">
        <f t="shared" si="1"/>
        <v>1</v>
      </c>
      <c r="AD45" s="62" t="s">
        <v>246</v>
      </c>
      <c r="AE45" s="69">
        <f t="shared" si="67"/>
        <v>1.0416666666666666E-2</v>
      </c>
      <c r="AF45" s="89" t="s">
        <v>247</v>
      </c>
      <c r="AG45" s="89" t="s">
        <v>248</v>
      </c>
      <c r="AH45" s="70" t="str">
        <f>'IP 4.1.7.'!$C$14</f>
        <v>Trabajodecenteycrecimientoeconómico</v>
      </c>
      <c r="AI45" s="71" t="str">
        <f>MID('IP 4.1.7.'!$F$14,1,4)</f>
        <v xml:space="preserve">8.5 </v>
      </c>
      <c r="AJ45" s="62" t="str">
        <f>'IP 4.1.7.'!$C$16</f>
        <v>N/A</v>
      </c>
      <c r="AK45" s="89" t="s">
        <v>82</v>
      </c>
      <c r="AL45" s="71" t="str">
        <f>'IP 4.1.7.'!$C$4</f>
        <v>Sí</v>
      </c>
      <c r="AM45" s="71">
        <f>'IP 4.1.7.'!$H$4</f>
        <v>122</v>
      </c>
      <c r="AN45" s="72" t="str">
        <f>'IP 4.1.7.'!$D$30</f>
        <v>N/D</v>
      </c>
      <c r="AO45" s="73" t="str">
        <f>'IP 4.1.7.'!$G$30</f>
        <v>N/D</v>
      </c>
      <c r="AP45" s="65">
        <v>44927</v>
      </c>
      <c r="AQ45" s="66" t="s">
        <v>78</v>
      </c>
      <c r="AR45" s="64">
        <f>'IP 4.1.7.'!D37</f>
        <v>5</v>
      </c>
      <c r="AS45" s="64">
        <f>'IP 4.1.7.'!F37</f>
        <v>5</v>
      </c>
      <c r="AT45" s="64">
        <f>'IP 4.1.7.'!H37</f>
        <v>7</v>
      </c>
      <c r="AU45" s="64">
        <f>'IP 4.1.7.'!J37</f>
        <v>8</v>
      </c>
      <c r="AV45" s="64">
        <f>'IP 4.1.7.'!L37</f>
        <v>10</v>
      </c>
      <c r="AW45" s="64">
        <f>'IP 4.1.7.'!D39</f>
        <v>10</v>
      </c>
      <c r="AX45" s="64">
        <f>'IP 4.1.7.'!F39</f>
        <v>12</v>
      </c>
      <c r="AY45" s="64">
        <f>'IP 4.1.7.'!H39</f>
        <v>14</v>
      </c>
      <c r="AZ45" s="64">
        <f>'IP 4.1.7.'!J39</f>
        <v>16</v>
      </c>
      <c r="BA45" s="64">
        <f>'IP 4.1.7.'!L39</f>
        <v>16</v>
      </c>
      <c r="BB45" s="64">
        <f>'IP 4.1.7.'!D41</f>
        <v>17</v>
      </c>
      <c r="BC45" s="64">
        <f>'IP 4.1.7.'!F41</f>
        <v>18</v>
      </c>
      <c r="BD45" s="64">
        <f>'IP 4.1.7.'!H41</f>
        <v>19</v>
      </c>
      <c r="BE45" s="64">
        <f>'IP 4.1.7.'!J41</f>
        <v>20</v>
      </c>
      <c r="BF45" s="64">
        <f>'IP 4.1.7.'!L41</f>
        <v>20</v>
      </c>
      <c r="BG45" s="64">
        <f>'IP 4.1.7.'!D43</f>
        <v>22</v>
      </c>
      <c r="BH45" s="64">
        <f t="shared" si="61"/>
        <v>22</v>
      </c>
      <c r="BI45" s="86">
        <v>24</v>
      </c>
      <c r="BJ45" s="86"/>
      <c r="BK45" s="126" t="s">
        <v>83</v>
      </c>
      <c r="BL45" s="127">
        <v>7863</v>
      </c>
      <c r="BM45" s="75">
        <f t="shared" si="83"/>
        <v>26.04</v>
      </c>
      <c r="BN45" s="75"/>
      <c r="BO45" s="126" t="s">
        <v>83</v>
      </c>
      <c r="BP45" s="128">
        <v>7863</v>
      </c>
      <c r="BQ45" s="75">
        <f t="shared" si="84"/>
        <v>28.253399999999999</v>
      </c>
      <c r="BR45" s="75"/>
      <c r="BS45" s="62" t="s">
        <v>83</v>
      </c>
      <c r="BT45" s="129"/>
      <c r="BU45" s="75">
        <f t="shared" si="85"/>
        <v>30.654938999999999</v>
      </c>
      <c r="BV45" s="75"/>
      <c r="BW45" s="126" t="s">
        <v>83</v>
      </c>
      <c r="BX45" s="129"/>
      <c r="BY45" s="75">
        <f t="shared" si="86"/>
        <v>33.260608814999998</v>
      </c>
      <c r="BZ45" s="75"/>
      <c r="CA45" s="126" t="s">
        <v>83</v>
      </c>
      <c r="CB45" s="130"/>
      <c r="CC45" s="75">
        <f t="shared" si="87"/>
        <v>36.087760564274994</v>
      </c>
      <c r="CD45" s="75"/>
      <c r="CE45" s="126" t="s">
        <v>83</v>
      </c>
      <c r="CF45" s="130"/>
      <c r="CG45" s="75">
        <f t="shared" si="88"/>
        <v>39.155220212238369</v>
      </c>
      <c r="CH45" s="75"/>
      <c r="CI45" s="126" t="s">
        <v>83</v>
      </c>
      <c r="CJ45" s="131"/>
      <c r="CK45" s="75">
        <f t="shared" si="89"/>
        <v>42.48341393027863</v>
      </c>
      <c r="CL45" s="75"/>
      <c r="CM45" s="126" t="s">
        <v>83</v>
      </c>
      <c r="CN45" s="131"/>
      <c r="CO45" s="75">
        <f t="shared" si="90"/>
        <v>46.094504114352311</v>
      </c>
      <c r="CP45" s="75"/>
      <c r="CQ45" s="126" t="s">
        <v>83</v>
      </c>
      <c r="CR45" s="132"/>
      <c r="CS45" s="75">
        <f t="shared" si="91"/>
        <v>50.012536964072254</v>
      </c>
      <c r="CT45" s="75"/>
      <c r="CU45" s="126" t="s">
        <v>83</v>
      </c>
      <c r="CV45" s="132"/>
      <c r="CW45" s="75">
        <f t="shared" si="92"/>
        <v>54.263602606018395</v>
      </c>
      <c r="CX45" s="86"/>
      <c r="CY45" s="126" t="s">
        <v>83</v>
      </c>
      <c r="CZ45" s="131"/>
      <c r="DA45" s="75">
        <f t="shared" si="93"/>
        <v>58.876008827529958</v>
      </c>
      <c r="DB45" s="86"/>
      <c r="DC45" s="126" t="s">
        <v>83</v>
      </c>
      <c r="DD45" s="131"/>
      <c r="DE45" s="75">
        <f t="shared" si="94"/>
        <v>63.880469577870002</v>
      </c>
      <c r="DF45" s="86"/>
      <c r="DG45" s="126" t="s">
        <v>83</v>
      </c>
      <c r="DH45" s="131"/>
      <c r="DI45" s="75">
        <f t="shared" si="95"/>
        <v>69.310309491988946</v>
      </c>
      <c r="DJ45" s="86"/>
      <c r="DK45" s="126" t="s">
        <v>83</v>
      </c>
      <c r="DL45" s="131"/>
      <c r="DM45" s="75">
        <f t="shared" si="96"/>
        <v>75.201685798808001</v>
      </c>
      <c r="DN45" s="86"/>
      <c r="DO45" s="126" t="s">
        <v>83</v>
      </c>
      <c r="DP45" s="132"/>
      <c r="DQ45" s="75">
        <f t="shared" si="97"/>
        <v>81.593829091706681</v>
      </c>
      <c r="DR45" s="86"/>
      <c r="DS45" s="126" t="s">
        <v>83</v>
      </c>
      <c r="DT45" s="132"/>
      <c r="DU45" s="77">
        <f t="shared" si="4"/>
        <v>759.16828899413849</v>
      </c>
      <c r="DV45" s="78" t="str">
        <f>'IP 4.1.7.'!$C$7</f>
        <v>DesarrolloEconómicoIndustriayTurismo</v>
      </c>
      <c r="DW45" s="78" t="str">
        <f>'IP 4.1.7.'!$C$55</f>
        <v xml:space="preserve">Secretaría Distrital de Desarrollo Económico                                                                                </v>
      </c>
      <c r="DX45" s="78" t="str">
        <f>'IP 4.1.7.'!$C$56</f>
        <v>Subdirección de Empleo y Formación</v>
      </c>
      <c r="DY45" s="62" t="str">
        <f>'IP 4.1.7.'!$C$53</f>
        <v xml:space="preserve">Bernardo Brigard Posse </v>
      </c>
      <c r="DZ45" s="62" t="str">
        <f>'IP 4.1.7.'!$C$58</f>
        <v>3693777 ext 166</v>
      </c>
      <c r="EA45" s="79" t="str">
        <f>'IP 4.1.7.'!$C$57</f>
        <v>bbrigard@desarrolloeconómico.gov.co</v>
      </c>
      <c r="EB45" s="78"/>
      <c r="EC45" s="78"/>
      <c r="ED45" s="78"/>
      <c r="EE45" s="62"/>
      <c r="EF45" s="62"/>
      <c r="EG45" s="79"/>
      <c r="EH45" s="111"/>
      <c r="EI45" s="111"/>
      <c r="EJ45" s="111"/>
      <c r="EK45" s="111"/>
    </row>
    <row r="46" spans="1:141" ht="114.75">
      <c r="A46" s="102" t="s">
        <v>212</v>
      </c>
      <c r="B46" s="61">
        <v>0.25</v>
      </c>
      <c r="C46" s="96" t="s">
        <v>213</v>
      </c>
      <c r="D46" s="63">
        <f t="shared" si="66"/>
        <v>8.3333333333333329E-2</v>
      </c>
      <c r="E46" s="89" t="s">
        <v>214</v>
      </c>
      <c r="F46" s="89" t="s">
        <v>215</v>
      </c>
      <c r="G46" s="89" t="str">
        <f>'IR 4.1.'!C12</f>
        <v>Territorial</v>
      </c>
      <c r="H46" s="89" t="s">
        <v>82</v>
      </c>
      <c r="I46" s="97" t="str">
        <f>'IR 4.1.'!D25</f>
        <v>N/D</v>
      </c>
      <c r="J46" s="97" t="str">
        <f>'IR 4.1.'!G25</f>
        <v>N/D</v>
      </c>
      <c r="K46" s="65">
        <v>44927</v>
      </c>
      <c r="L46" s="66" t="s">
        <v>78</v>
      </c>
      <c r="M46" s="67">
        <f>'IR 4.1.'!$D$32</f>
        <v>0.5</v>
      </c>
      <c r="N46" s="67">
        <f>'IR 4.1.'!$F$32</f>
        <v>0.5</v>
      </c>
      <c r="O46" s="67">
        <f>'IR 4.1.'!$H$32</f>
        <v>0.6</v>
      </c>
      <c r="P46" s="67">
        <f>'IR 4.1.'!$J$32</f>
        <v>0.6</v>
      </c>
      <c r="Q46" s="67">
        <f>'IR 4.1.'!$L$32</f>
        <v>0.7</v>
      </c>
      <c r="R46" s="67">
        <f>'IR 4.1.'!$D$34</f>
        <v>0.7</v>
      </c>
      <c r="S46" s="67">
        <f>'IR 4.1.'!$F$34</f>
        <v>0.8</v>
      </c>
      <c r="T46" s="67">
        <f>'IR 4.1.'!$H$34</f>
        <v>0.8</v>
      </c>
      <c r="U46" s="67">
        <f>'IR 4.1.'!$J$34</f>
        <v>0.9</v>
      </c>
      <c r="V46" s="67">
        <f>'IR 4.1.'!$L$34</f>
        <v>0.9</v>
      </c>
      <c r="W46" s="67">
        <f>'IR 4.1.'!$D$36</f>
        <v>1</v>
      </c>
      <c r="X46" s="67">
        <f>'IR 4.1.'!$F$36</f>
        <v>1</v>
      </c>
      <c r="Y46" s="67">
        <f>'IR 4.1.'!$H$36</f>
        <v>1</v>
      </c>
      <c r="Z46" s="67">
        <f>'IR 4.1.'!$J$36</f>
        <v>1</v>
      </c>
      <c r="AA46" s="67">
        <f>'IR 4.1.'!$L$36</f>
        <v>1</v>
      </c>
      <c r="AB46" s="67">
        <f>'IR 4.1.'!$D$38</f>
        <v>1</v>
      </c>
      <c r="AC46" s="68">
        <f t="shared" si="1"/>
        <v>1</v>
      </c>
      <c r="AD46" s="78" t="s">
        <v>249</v>
      </c>
      <c r="AE46" s="69">
        <f t="shared" si="67"/>
        <v>1.0416666666666666E-2</v>
      </c>
      <c r="AF46" s="62" t="s">
        <v>250</v>
      </c>
      <c r="AG46" s="62" t="s">
        <v>981</v>
      </c>
      <c r="AH46" s="70" t="str">
        <f>'IP 4.1.8.'!$C$14</f>
        <v>Pazjusticiaeinstitucionessólidas</v>
      </c>
      <c r="AI46" s="71" t="str">
        <f>MID('IP 4.1.8.'!$F$14,1,4)</f>
        <v>16.7</v>
      </c>
      <c r="AJ46" s="62" t="str">
        <f>'IP 4.1.8.'!$C$16</f>
        <v>Diferencial; Género; Poblacional</v>
      </c>
      <c r="AK46" s="89" t="s">
        <v>82</v>
      </c>
      <c r="AL46" s="71" t="str">
        <f>'IP 4.1.8.'!$C$4</f>
        <v>Sí</v>
      </c>
      <c r="AM46" s="71">
        <f>'IP 4.1.8.'!$H$4</f>
        <v>460</v>
      </c>
      <c r="AN46" s="72" t="str">
        <f>'IP 4.1.8.'!$D$30</f>
        <v>N/D</v>
      </c>
      <c r="AO46" s="73" t="str">
        <f>'IP 4.1.8.'!$G$30</f>
        <v>N/D</v>
      </c>
      <c r="AP46" s="65">
        <v>44927</v>
      </c>
      <c r="AQ46" s="133" t="s">
        <v>251</v>
      </c>
      <c r="AR46" s="122" t="str">
        <f>'IP 4.1.8.'!$D$37</f>
        <v>33,3%</v>
      </c>
      <c r="AS46" s="122" t="str">
        <f>'IP 4.1.8.'!$F$37</f>
        <v>66,6%</v>
      </c>
      <c r="AT46" s="122">
        <f>'IP 4.1.8.'!$H$37</f>
        <v>1</v>
      </c>
      <c r="AU46" s="64" t="str">
        <f>'IP 4.1.8.'!$J$37</f>
        <v>N/A</v>
      </c>
      <c r="AV46" s="64" t="str">
        <f>'IP 4.1.8.'!$L$37</f>
        <v>N/A</v>
      </c>
      <c r="AW46" s="64" t="str">
        <f>'IP 4.1.8.'!$D$39</f>
        <v>N/A</v>
      </c>
      <c r="AX46" s="64" t="str">
        <f>'IP 4.1.8.'!$F$39</f>
        <v>N/A</v>
      </c>
      <c r="AY46" s="64" t="str">
        <f>'IP 4.1.8.'!$H$39</f>
        <v>N/A</v>
      </c>
      <c r="AZ46" s="64" t="str">
        <f>'IP 4.1.8.'!$J$39</f>
        <v>N/A</v>
      </c>
      <c r="BA46" s="64" t="str">
        <f>'IP 4.1.8.'!$L$39</f>
        <v>N/A</v>
      </c>
      <c r="BB46" s="64" t="str">
        <f>'IP 4.1.8.'!$D$41</f>
        <v>N/A</v>
      </c>
      <c r="BC46" s="64" t="str">
        <f>'IP 4.1.8.'!$F$41</f>
        <v>N/A</v>
      </c>
      <c r="BD46" s="64" t="str">
        <f>'IP 4.1.8.'!$H$41</f>
        <v>N/A</v>
      </c>
      <c r="BE46" s="64" t="str">
        <f>'IP 4.1.8.'!$J$41</f>
        <v>N/A</v>
      </c>
      <c r="BF46" s="64" t="str">
        <f>'IP 4.1.8.'!$L$41</f>
        <v>N/A</v>
      </c>
      <c r="BG46" s="64" t="str">
        <f>'IP 4.1.8.'!$D$43</f>
        <v>N/A</v>
      </c>
      <c r="BH46" s="122">
        <f>AT46</f>
        <v>1</v>
      </c>
      <c r="BI46" s="86">
        <v>42</v>
      </c>
      <c r="BJ46" s="86"/>
      <c r="BK46" s="126" t="s">
        <v>83</v>
      </c>
      <c r="BL46" s="134"/>
      <c r="BM46" s="75">
        <f t="shared" si="83"/>
        <v>45.57</v>
      </c>
      <c r="BN46" s="75"/>
      <c r="BO46" s="126" t="s">
        <v>83</v>
      </c>
      <c r="BP46" s="134"/>
      <c r="BQ46" s="75">
        <f t="shared" si="84"/>
        <v>49.443449999999999</v>
      </c>
      <c r="BR46" s="75"/>
      <c r="BS46" s="126" t="s">
        <v>83</v>
      </c>
      <c r="BT46" s="135"/>
      <c r="BU46" s="75"/>
      <c r="BV46" s="75"/>
      <c r="BW46" s="126"/>
      <c r="BX46" s="135"/>
      <c r="BY46" s="75"/>
      <c r="BZ46" s="75"/>
      <c r="CA46" s="126"/>
      <c r="CB46" s="134"/>
      <c r="CC46" s="75"/>
      <c r="CD46" s="75"/>
      <c r="CE46" s="126"/>
      <c r="CF46" s="134"/>
      <c r="CG46" s="75"/>
      <c r="CH46" s="75"/>
      <c r="CI46" s="126"/>
      <c r="CJ46" s="94"/>
      <c r="CK46" s="75"/>
      <c r="CL46" s="75"/>
      <c r="CM46" s="126"/>
      <c r="CN46" s="94"/>
      <c r="CO46" s="75"/>
      <c r="CP46" s="75"/>
      <c r="CQ46" s="126"/>
      <c r="CR46" s="94"/>
      <c r="CS46" s="75"/>
      <c r="CT46" s="75"/>
      <c r="CU46" s="126"/>
      <c r="CV46" s="94"/>
      <c r="CW46" s="86"/>
      <c r="CX46" s="86"/>
      <c r="CY46" s="126"/>
      <c r="CZ46" s="94"/>
      <c r="DA46" s="86"/>
      <c r="DB46" s="86"/>
      <c r="DC46" s="126"/>
      <c r="DD46" s="94"/>
      <c r="DE46" s="86"/>
      <c r="DF46" s="86"/>
      <c r="DG46" s="126"/>
      <c r="DH46" s="94"/>
      <c r="DI46" s="86"/>
      <c r="DJ46" s="86"/>
      <c r="DK46" s="126"/>
      <c r="DL46" s="94"/>
      <c r="DM46" s="86"/>
      <c r="DN46" s="86"/>
      <c r="DO46" s="126"/>
      <c r="DP46" s="94"/>
      <c r="DQ46" s="86"/>
      <c r="DR46" s="86"/>
      <c r="DS46" s="126"/>
      <c r="DT46" s="94"/>
      <c r="DU46" s="77">
        <f t="shared" si="4"/>
        <v>137.01345000000001</v>
      </c>
      <c r="DV46" s="78" t="str">
        <f>'IP 4.1.8.'!$C$7</f>
        <v>DesarrolloEconómicoIndustriayTurismo</v>
      </c>
      <c r="DW46" s="78" t="str">
        <f>'IP 4.1.8.'!$C$55</f>
        <v xml:space="preserve">Secretaría Distrital de Desarrollo Económico                                                                                </v>
      </c>
      <c r="DX46" s="78" t="str">
        <f>'IP 4.1.8.'!$C$56</f>
        <v>Dirección de Estudios de Desarrollo Económico</v>
      </c>
      <c r="DY46" s="62" t="str">
        <f>'IP 4.1.8.'!$C$53</f>
        <v>Maria Catalina Bejarano</v>
      </c>
      <c r="DZ46" s="62">
        <f>'IP 4.1.8.'!$C$58</f>
        <v>3693777</v>
      </c>
      <c r="EA46" s="79" t="str">
        <f>'IP 4.1.8.'!$C$57</f>
        <v>mbejarano@desarrolloeconomico.gov.co</v>
      </c>
      <c r="EB46" s="78" t="s">
        <v>244</v>
      </c>
      <c r="EC46" s="78" t="s">
        <v>252</v>
      </c>
      <c r="ED46" s="78" t="s">
        <v>158</v>
      </c>
      <c r="EE46" s="62" t="s">
        <v>159</v>
      </c>
      <c r="EF46" s="62" t="s">
        <v>160</v>
      </c>
      <c r="EG46" s="110" t="s">
        <v>161</v>
      </c>
      <c r="EH46" s="91"/>
      <c r="EI46" s="91"/>
      <c r="EJ46" s="91"/>
      <c r="EK46" s="91"/>
    </row>
    <row r="47" spans="1:141" ht="76.5">
      <c r="A47" s="102" t="s">
        <v>212</v>
      </c>
      <c r="B47" s="61">
        <v>0.25</v>
      </c>
      <c r="C47" s="97" t="s">
        <v>253</v>
      </c>
      <c r="D47" s="63">
        <f t="shared" si="66"/>
        <v>8.3333333333333329E-2</v>
      </c>
      <c r="E47" s="62" t="s">
        <v>965</v>
      </c>
      <c r="F47" s="62" t="s">
        <v>254</v>
      </c>
      <c r="G47" s="89" t="str">
        <f>'IR 4.2.'!C12</f>
        <v>N/A</v>
      </c>
      <c r="H47" s="89" t="s">
        <v>77</v>
      </c>
      <c r="I47" s="136" t="str">
        <f>'IR 4.2.'!D25</f>
        <v>N/D</v>
      </c>
      <c r="J47" s="97" t="str">
        <f>'IR 4.2.'!G25</f>
        <v>N/D</v>
      </c>
      <c r="K47" s="65">
        <v>44927</v>
      </c>
      <c r="L47" s="66" t="s">
        <v>78</v>
      </c>
      <c r="M47" s="137">
        <f>'IR 4.2.'!$D$32</f>
        <v>0.05</v>
      </c>
      <c r="N47" s="137">
        <f>'IR 4.2.'!$F$32</f>
        <v>0.05</v>
      </c>
      <c r="O47" s="137">
        <f>'IR 4.2.'!$H$32</f>
        <v>0.05</v>
      </c>
      <c r="P47" s="137">
        <f>'IR 4.2.'!$J$32</f>
        <v>0.05</v>
      </c>
      <c r="Q47" s="137">
        <f>'IR 4.2.'!$L$32</f>
        <v>0.05</v>
      </c>
      <c r="R47" s="137">
        <f>'IR 4.2.'!$D$34</f>
        <v>0.05</v>
      </c>
      <c r="S47" s="137">
        <f>'IR 4.2.'!$F$34</f>
        <v>0.05</v>
      </c>
      <c r="T47" s="137">
        <f>'IR 4.2.'!$H$34</f>
        <v>0.05</v>
      </c>
      <c r="U47" s="137">
        <f>'IR 4.2.'!$J$34</f>
        <v>0.05</v>
      </c>
      <c r="V47" s="137">
        <f>'IR 4.2.'!$L$34</f>
        <v>0.05</v>
      </c>
      <c r="W47" s="137">
        <f>'IR 4.2.'!$D$36</f>
        <v>0.05</v>
      </c>
      <c r="X47" s="137">
        <f>'IR 4.2.'!$F$36</f>
        <v>0.05</v>
      </c>
      <c r="Y47" s="137">
        <f>'IR 4.2.'!$H$36</f>
        <v>0.05</v>
      </c>
      <c r="Z47" s="137">
        <f>'IR 4.2.'!$J$36</f>
        <v>0.05</v>
      </c>
      <c r="AA47" s="137">
        <f>'IR 4.2.'!$L$36</f>
        <v>0.05</v>
      </c>
      <c r="AB47" s="137">
        <f>'IR 4.2.'!$D$38</f>
        <v>0.05</v>
      </c>
      <c r="AC47" s="68">
        <f t="shared" si="1"/>
        <v>0.05</v>
      </c>
      <c r="AD47" s="78" t="s">
        <v>255</v>
      </c>
      <c r="AE47" s="69">
        <f t="shared" ref="AE47:AE50" si="98">D47/4</f>
        <v>2.0833333333333332E-2</v>
      </c>
      <c r="AF47" s="62" t="s">
        <v>967</v>
      </c>
      <c r="AG47" s="62" t="s">
        <v>256</v>
      </c>
      <c r="AH47" s="70" t="str">
        <f>'IP 4.2.1.'!$C$14</f>
        <v>Trabajodecenteycrecimientoeconómico</v>
      </c>
      <c r="AI47" s="71" t="str">
        <f>MID('IP 4.2.1.'!$F$14,1,4)</f>
        <v xml:space="preserve">8.3 </v>
      </c>
      <c r="AJ47" s="62" t="str">
        <f>'IP 4.2.1.'!$C$16</f>
        <v>N/A</v>
      </c>
      <c r="AK47" s="89" t="s">
        <v>82</v>
      </c>
      <c r="AL47" s="71" t="str">
        <f>'IP 4.2.1.'!$C$4</f>
        <v>Sí</v>
      </c>
      <c r="AM47" s="71">
        <f>'IP 4.2.1.'!$H$4</f>
        <v>166</v>
      </c>
      <c r="AN47" s="72">
        <f>'IP 4.2.1.'!$D$30</f>
        <v>0</v>
      </c>
      <c r="AO47" s="73">
        <f>'IP 4.2.1.'!$G$30</f>
        <v>2021</v>
      </c>
      <c r="AP47" s="65">
        <v>44927</v>
      </c>
      <c r="AQ47" s="66" t="s">
        <v>78</v>
      </c>
      <c r="AR47" s="64">
        <f>'IP 4.2.1.'!$D$37</f>
        <v>150</v>
      </c>
      <c r="AS47" s="64">
        <f>'IP 4.2.1.'!$F$37</f>
        <v>30</v>
      </c>
      <c r="AT47" s="64">
        <f>'IP 4.2.1.'!$H$37</f>
        <v>25</v>
      </c>
      <c r="AU47" s="64">
        <f>'IP 4.2.1.'!$J$37</f>
        <v>195</v>
      </c>
      <c r="AV47" s="64">
        <f>'IP 4.2.1.'!$L$37</f>
        <v>502</v>
      </c>
      <c r="AW47" s="64">
        <f>'IP 4.2.1.'!$D$39</f>
        <v>165</v>
      </c>
      <c r="AX47" s="64">
        <f>'IP 4.2.1.'!$F$39</f>
        <v>30</v>
      </c>
      <c r="AY47" s="64">
        <f>'IP 4.2.1.'!$H$39</f>
        <v>35</v>
      </c>
      <c r="AZ47" s="64">
        <f>'IP 4.2.1.'!$J$39</f>
        <v>230</v>
      </c>
      <c r="BA47" s="64">
        <f>'IP 4.2.1.'!$L$39</f>
        <v>555</v>
      </c>
      <c r="BB47" s="64">
        <f>'IP 4.2.1.'!$D$41</f>
        <v>180</v>
      </c>
      <c r="BC47" s="64">
        <f>'IP 4.2.1.'!$F$41</f>
        <v>30</v>
      </c>
      <c r="BD47" s="64">
        <f>'IP 4.2.1.'!$H$41</f>
        <v>45</v>
      </c>
      <c r="BE47" s="64">
        <f>'IP 4.2.1.'!$J$41</f>
        <v>265</v>
      </c>
      <c r="BF47" s="64">
        <f>'IP 4.2.1.'!$L$41</f>
        <v>607</v>
      </c>
      <c r="BG47" s="64">
        <f>'IP 4.2.1.'!$D$43</f>
        <v>195</v>
      </c>
      <c r="BH47" s="64">
        <f t="shared" ref="BH47:BH52" si="99">BG47</f>
        <v>195</v>
      </c>
      <c r="BI47" s="86">
        <v>37.540782999999998</v>
      </c>
      <c r="BJ47" s="86">
        <v>37.540782999999998</v>
      </c>
      <c r="BK47" s="126" t="s">
        <v>83</v>
      </c>
      <c r="BL47" s="93"/>
      <c r="BM47" s="75">
        <v>8.14635</v>
      </c>
      <c r="BN47" s="75">
        <v>8.14635</v>
      </c>
      <c r="BO47" s="126" t="s">
        <v>83</v>
      </c>
      <c r="BP47" s="93"/>
      <c r="BQ47" s="75">
        <v>7.3656579999999998</v>
      </c>
      <c r="BR47" s="75">
        <v>7.3656579999999998</v>
      </c>
      <c r="BS47" s="126" t="s">
        <v>83</v>
      </c>
      <c r="BT47" s="89"/>
      <c r="BU47" s="75">
        <v>62.335563999999998</v>
      </c>
      <c r="BV47" s="75">
        <v>62.335563999999998</v>
      </c>
      <c r="BW47" s="126" t="s">
        <v>83</v>
      </c>
      <c r="BX47" s="89"/>
      <c r="BY47" s="75">
        <v>174.28783999999999</v>
      </c>
      <c r="BZ47" s="75">
        <v>174.28783999999999</v>
      </c>
      <c r="CA47" s="126" t="s">
        <v>83</v>
      </c>
      <c r="CB47" s="93"/>
      <c r="CC47" s="75">
        <v>62.093294</v>
      </c>
      <c r="CD47" s="75">
        <v>62.093294</v>
      </c>
      <c r="CE47" s="126" t="s">
        <v>83</v>
      </c>
      <c r="CF47" s="93"/>
      <c r="CG47" s="75">
        <v>12.249314</v>
      </c>
      <c r="CH47" s="75">
        <v>12.249314</v>
      </c>
      <c r="CI47" s="126" t="s">
        <v>83</v>
      </c>
      <c r="CJ47" s="94"/>
      <c r="CK47" s="75">
        <v>15.505589000000001</v>
      </c>
      <c r="CL47" s="75">
        <v>15.505589000000001</v>
      </c>
      <c r="CM47" s="126" t="s">
        <v>83</v>
      </c>
      <c r="CN47" s="94"/>
      <c r="CO47" s="75">
        <v>110.554852</v>
      </c>
      <c r="CP47" s="75">
        <v>110.554852</v>
      </c>
      <c r="CQ47" s="126" t="s">
        <v>83</v>
      </c>
      <c r="CR47" s="94"/>
      <c r="CS47" s="75">
        <v>289.44942700000001</v>
      </c>
      <c r="CT47" s="75">
        <v>289.44942700000001</v>
      </c>
      <c r="CU47" s="126" t="s">
        <v>83</v>
      </c>
      <c r="CV47" s="94"/>
      <c r="CW47" s="86">
        <v>101.854907</v>
      </c>
      <c r="CX47" s="86">
        <v>101.854907</v>
      </c>
      <c r="CY47" s="126" t="s">
        <v>83</v>
      </c>
      <c r="CZ47" s="94"/>
      <c r="DA47" s="86">
        <v>18.418762000000001</v>
      </c>
      <c r="DB47" s="86">
        <v>18.418762000000001</v>
      </c>
      <c r="DC47" s="126" t="s">
        <v>83</v>
      </c>
      <c r="DD47" s="94"/>
      <c r="DE47" s="86">
        <v>29.976535999999999</v>
      </c>
      <c r="DF47" s="86">
        <v>29.976535999999999</v>
      </c>
      <c r="DG47" s="126" t="s">
        <v>83</v>
      </c>
      <c r="DH47" s="94"/>
      <c r="DI47" s="86">
        <v>191.53340900000001</v>
      </c>
      <c r="DJ47" s="86">
        <v>191.53340900000001</v>
      </c>
      <c r="DK47" s="126" t="s">
        <v>83</v>
      </c>
      <c r="DL47" s="94"/>
      <c r="DM47" s="86">
        <v>476.40321599999999</v>
      </c>
      <c r="DN47" s="86">
        <v>476.40321599999999</v>
      </c>
      <c r="DO47" s="126" t="s">
        <v>83</v>
      </c>
      <c r="DP47" s="94"/>
      <c r="DQ47" s="86">
        <v>165.91771299999999</v>
      </c>
      <c r="DR47" s="86">
        <v>165.91771299999999</v>
      </c>
      <c r="DS47" s="126" t="s">
        <v>83</v>
      </c>
      <c r="DT47" s="94"/>
      <c r="DU47" s="77">
        <f t="shared" si="4"/>
        <v>1763.6332139999997</v>
      </c>
      <c r="DV47" s="78" t="str">
        <f>'IP 4.2.1.'!$C$7</f>
        <v>DesarrolloEconómicoIndustriayTurismo</v>
      </c>
      <c r="DW47" s="78" t="str">
        <f>'IP 4.2.1.'!$C$55</f>
        <v xml:space="preserve">Secretaría Distrital de Desarrollo Económico                                                                                </v>
      </c>
      <c r="DX47" s="78" t="str">
        <f>'IP 4.2.1.'!$C$56</f>
        <v>Subdirección de Intermediación, Formalización y Regulación Empresarial</v>
      </c>
      <c r="DY47" s="62" t="str">
        <f>'IP 4.2.1.'!$C$53</f>
        <v>Angelica Maria Segura</v>
      </c>
      <c r="DZ47" s="62">
        <f>'IP 4.2.1.'!$C$58</f>
        <v>3693777</v>
      </c>
      <c r="EA47" s="79" t="str">
        <f>'IP 4.2.1.'!$C$57</f>
        <v xml:space="preserve">asegura@desarrolloeconomico.gov.co </v>
      </c>
      <c r="EB47" s="78" t="s">
        <v>257</v>
      </c>
      <c r="EC47" s="78" t="s">
        <v>258</v>
      </c>
      <c r="ED47" s="78" t="s">
        <v>259</v>
      </c>
      <c r="EE47" s="62" t="s">
        <v>1024</v>
      </c>
      <c r="EF47" s="62" t="s">
        <v>1026</v>
      </c>
      <c r="EG47" s="110" t="s">
        <v>1025</v>
      </c>
      <c r="EH47" s="111"/>
      <c r="EI47" s="111"/>
      <c r="EJ47" s="111"/>
      <c r="EK47" s="111"/>
    </row>
    <row r="48" spans="1:141" ht="76.5">
      <c r="A48" s="102" t="s">
        <v>212</v>
      </c>
      <c r="B48" s="61">
        <v>0.25</v>
      </c>
      <c r="C48" s="97" t="s">
        <v>253</v>
      </c>
      <c r="D48" s="63">
        <f t="shared" si="66"/>
        <v>8.3333333333333329E-2</v>
      </c>
      <c r="E48" s="62" t="s">
        <v>965</v>
      </c>
      <c r="F48" s="62" t="s">
        <v>254</v>
      </c>
      <c r="G48" s="89" t="str">
        <f>'IR 4.2.'!C12</f>
        <v>N/A</v>
      </c>
      <c r="H48" s="89" t="s">
        <v>77</v>
      </c>
      <c r="I48" s="136" t="str">
        <f>'IR 4.2.'!D25</f>
        <v>N/D</v>
      </c>
      <c r="J48" s="97" t="str">
        <f>'IR 4.2.'!G25</f>
        <v>N/D</v>
      </c>
      <c r="K48" s="65">
        <v>44927</v>
      </c>
      <c r="L48" s="66" t="s">
        <v>78</v>
      </c>
      <c r="M48" s="137">
        <f>'IR 4.2.'!$D$32</f>
        <v>0.05</v>
      </c>
      <c r="N48" s="137">
        <f>'IR 4.2.'!$F$32</f>
        <v>0.05</v>
      </c>
      <c r="O48" s="137">
        <f>'IR 4.2.'!$H$32</f>
        <v>0.05</v>
      </c>
      <c r="P48" s="137">
        <f>'IR 4.2.'!$J$32</f>
        <v>0.05</v>
      </c>
      <c r="Q48" s="137">
        <f>'IR 4.2.'!$L$32</f>
        <v>0.05</v>
      </c>
      <c r="R48" s="137">
        <f>'IR 4.2.'!$D$34</f>
        <v>0.05</v>
      </c>
      <c r="S48" s="137">
        <f>'IR 4.2.'!$F$34</f>
        <v>0.05</v>
      </c>
      <c r="T48" s="137">
        <f>'IR 4.2.'!$H$34</f>
        <v>0.05</v>
      </c>
      <c r="U48" s="137">
        <f>'IR 4.2.'!$J$34</f>
        <v>0.05</v>
      </c>
      <c r="V48" s="137">
        <f>'IR 4.2.'!$L$34</f>
        <v>0.05</v>
      </c>
      <c r="W48" s="137">
        <f>'IR 4.2.'!$D$36</f>
        <v>0.05</v>
      </c>
      <c r="X48" s="137">
        <f>'IR 4.2.'!$F$36</f>
        <v>0.05</v>
      </c>
      <c r="Y48" s="137">
        <f>'IR 4.2.'!$H$36</f>
        <v>0.05</v>
      </c>
      <c r="Z48" s="137">
        <f>'IR 4.2.'!$J$36</f>
        <v>0.05</v>
      </c>
      <c r="AA48" s="137">
        <f>'IR 4.2.'!$L$36</f>
        <v>0.05</v>
      </c>
      <c r="AB48" s="137">
        <f>'IR 4.2.'!$D$38</f>
        <v>0.05</v>
      </c>
      <c r="AC48" s="68">
        <f t="shared" si="1"/>
        <v>0.05</v>
      </c>
      <c r="AD48" s="78" t="s">
        <v>260</v>
      </c>
      <c r="AE48" s="69">
        <f t="shared" si="98"/>
        <v>2.0833333333333332E-2</v>
      </c>
      <c r="AF48" s="62" t="s">
        <v>261</v>
      </c>
      <c r="AG48" s="62" t="s">
        <v>262</v>
      </c>
      <c r="AH48" s="70" t="str">
        <f>'IP 4.2.2.'!$C$14</f>
        <v>Industria,innovacióneinfraestructura</v>
      </c>
      <c r="AI48" s="71" t="str">
        <f>MID('IP 4.2.2.'!$F$14,1,4)</f>
        <v xml:space="preserve">9.3 </v>
      </c>
      <c r="AJ48" s="62" t="str">
        <f>'IP 4.2.2.'!$C$16</f>
        <v>N/A</v>
      </c>
      <c r="AK48" s="89" t="s">
        <v>82</v>
      </c>
      <c r="AL48" s="71" t="str">
        <f>'IP 4.2.2.'!$C$4</f>
        <v>Sí</v>
      </c>
      <c r="AM48" s="71">
        <f>'IP 4.2.2.'!$H$4</f>
        <v>176</v>
      </c>
      <c r="AN48" s="72">
        <f>'IP 4.2.2.'!$D$30</f>
        <v>1</v>
      </c>
      <c r="AO48" s="73">
        <f>'IP 4.2.2.'!$G$30</f>
        <v>2022</v>
      </c>
      <c r="AP48" s="65">
        <v>44927</v>
      </c>
      <c r="AQ48" s="66" t="s">
        <v>78</v>
      </c>
      <c r="AR48" s="64">
        <f>'IP 4.2.2.'!$D$37</f>
        <v>1</v>
      </c>
      <c r="AS48" s="64">
        <f>'IP 4.2.2.'!$F$37</f>
        <v>1</v>
      </c>
      <c r="AT48" s="64">
        <f>'IP 4.2.2.'!$H$37</f>
        <v>3</v>
      </c>
      <c r="AU48" s="64">
        <f>'IP 4.2.2.'!$J$37</f>
        <v>3</v>
      </c>
      <c r="AV48" s="64">
        <f>'IP 4.2.2.'!$L$37</f>
        <v>3</v>
      </c>
      <c r="AW48" s="64">
        <f>'IP 4.2.2.'!$D$39</f>
        <v>3</v>
      </c>
      <c r="AX48" s="64">
        <f>'IP 4.2.2.'!$F$39</f>
        <v>3</v>
      </c>
      <c r="AY48" s="64">
        <f>'IP 4.2.2.'!$H$39</f>
        <v>4</v>
      </c>
      <c r="AZ48" s="64">
        <f>'IP 4.2.2.'!$J$39</f>
        <v>4</v>
      </c>
      <c r="BA48" s="64">
        <f>'IP 4.2.2.'!$L$39</f>
        <v>4</v>
      </c>
      <c r="BB48" s="64">
        <f>'IP 4.2.2.'!$D$41</f>
        <v>4</v>
      </c>
      <c r="BC48" s="64">
        <f>'IP 4.2.2.'!$F$41</f>
        <v>4</v>
      </c>
      <c r="BD48" s="64">
        <f>'IP 4.2.2.'!$H$41</f>
        <v>5</v>
      </c>
      <c r="BE48" s="64">
        <f>'IP 4.2.2.'!$J$41</f>
        <v>5</v>
      </c>
      <c r="BF48" s="64">
        <f>'IP 4.2.2.'!$L$41</f>
        <v>5</v>
      </c>
      <c r="BG48" s="64">
        <f>'IP 4.2.2.'!$D$43</f>
        <v>5</v>
      </c>
      <c r="BH48" s="64">
        <f t="shared" si="99"/>
        <v>5</v>
      </c>
      <c r="BI48" s="86">
        <v>35</v>
      </c>
      <c r="BJ48" s="86"/>
      <c r="BK48" s="126" t="s">
        <v>83</v>
      </c>
      <c r="BL48" s="93"/>
      <c r="BM48" s="75">
        <f t="shared" ref="BM48:BM49" si="100">BI48*1.085</f>
        <v>37.975000000000001</v>
      </c>
      <c r="BN48" s="75"/>
      <c r="BO48" s="126" t="s">
        <v>83</v>
      </c>
      <c r="BP48" s="93"/>
      <c r="BQ48" s="75">
        <f>$BM$48*1.085+70</f>
        <v>111.20287500000001</v>
      </c>
      <c r="BR48" s="75"/>
      <c r="BS48" s="126" t="s">
        <v>83</v>
      </c>
      <c r="BT48" s="89"/>
      <c r="BU48" s="75">
        <f t="shared" ref="BU48:BU49" si="101">BQ48*1.085</f>
        <v>120.655119375</v>
      </c>
      <c r="BV48" s="75"/>
      <c r="BW48" s="126" t="s">
        <v>83</v>
      </c>
      <c r="BX48" s="89"/>
      <c r="BY48" s="75">
        <f t="shared" ref="BY48:BY49" si="102">BU48*1.085</f>
        <v>130.91080452187501</v>
      </c>
      <c r="BZ48" s="75"/>
      <c r="CA48" s="126" t="s">
        <v>83</v>
      </c>
      <c r="CB48" s="93"/>
      <c r="CC48" s="75">
        <f t="shared" ref="CC48:CC49" si="103">BY48*1.085</f>
        <v>142.03822290623438</v>
      </c>
      <c r="CD48" s="75"/>
      <c r="CE48" s="126" t="s">
        <v>83</v>
      </c>
      <c r="CF48" s="93"/>
      <c r="CG48" s="75">
        <f t="shared" ref="CG48:CG49" si="104">CC48*1.085</f>
        <v>154.11147185326431</v>
      </c>
      <c r="CH48" s="75"/>
      <c r="CI48" s="126" t="s">
        <v>83</v>
      </c>
      <c r="CJ48" s="94"/>
      <c r="CK48" s="75">
        <f>CG48*1.085+40</f>
        <v>207.21094696079177</v>
      </c>
      <c r="CL48" s="75"/>
      <c r="CM48" s="126" t="s">
        <v>83</v>
      </c>
      <c r="CN48" s="94"/>
      <c r="CO48" s="75">
        <f t="shared" ref="CO48:CO49" si="105">CK48*1.085</f>
        <v>224.82387745245907</v>
      </c>
      <c r="CP48" s="75"/>
      <c r="CQ48" s="126" t="s">
        <v>83</v>
      </c>
      <c r="CR48" s="94"/>
      <c r="CS48" s="75">
        <f t="shared" ref="CS48:CS49" si="106">CO48*1.085</f>
        <v>243.93390703591808</v>
      </c>
      <c r="CT48" s="75"/>
      <c r="CU48" s="126" t="s">
        <v>83</v>
      </c>
      <c r="CV48" s="94"/>
      <c r="CW48" s="75">
        <f t="shared" ref="CW48:CW49" si="107">CS48*1.085</f>
        <v>264.66828913397109</v>
      </c>
      <c r="CX48" s="86"/>
      <c r="CY48" s="126" t="s">
        <v>83</v>
      </c>
      <c r="CZ48" s="94"/>
      <c r="DA48" s="75">
        <f t="shared" ref="DA48:DA49" si="108">CW48*1.085</f>
        <v>287.16509371035863</v>
      </c>
      <c r="DB48" s="86"/>
      <c r="DC48" s="126" t="s">
        <v>83</v>
      </c>
      <c r="DD48" s="94"/>
      <c r="DE48" s="75">
        <f>DA48*1.085+40</f>
        <v>351.57412667573908</v>
      </c>
      <c r="DF48" s="86"/>
      <c r="DG48" s="126" t="s">
        <v>83</v>
      </c>
      <c r="DH48" s="94"/>
      <c r="DI48" s="75">
        <f t="shared" ref="DI48:DI49" si="109">DE48*1.085</f>
        <v>381.45792744317691</v>
      </c>
      <c r="DJ48" s="86"/>
      <c r="DK48" s="126" t="s">
        <v>83</v>
      </c>
      <c r="DL48" s="94"/>
      <c r="DM48" s="75">
        <f t="shared" ref="DM48:DM49" si="110">DI48*1.085</f>
        <v>413.88185127584694</v>
      </c>
      <c r="DN48" s="86"/>
      <c r="DO48" s="126" t="s">
        <v>83</v>
      </c>
      <c r="DP48" s="94"/>
      <c r="DQ48" s="75">
        <f t="shared" ref="DQ48:DQ49" si="111">DM48*1.085</f>
        <v>449.06180863429393</v>
      </c>
      <c r="DR48" s="86"/>
      <c r="DS48" s="126" t="s">
        <v>83</v>
      </c>
      <c r="DT48" s="94"/>
      <c r="DU48" s="77">
        <f t="shared" si="4"/>
        <v>3555.6713219789294</v>
      </c>
      <c r="DV48" s="78" t="str">
        <f>'IP 4.2.2.'!$C$7</f>
        <v>DesarrolloEconómicoIndustriayTurismo</v>
      </c>
      <c r="DW48" s="78" t="str">
        <f>'IP 4.2.2.'!$C$55</f>
        <v xml:space="preserve">Secretaría Distrital de Desarrollo Económico                                                                                </v>
      </c>
      <c r="DX48" s="78" t="str">
        <f>'IP 4.2.2.'!$C$56</f>
        <v xml:space="preserve">Subdirectora de Emprendimiento y Negocios </v>
      </c>
      <c r="DY48" s="62" t="str">
        <f>'IP 4.2.2.'!$C$53</f>
        <v>Natalia Rodriguez Pinzón</v>
      </c>
      <c r="DZ48" s="62" t="str">
        <f>'IP 4.2.2.'!$C$58</f>
        <v>3693777 ext 166</v>
      </c>
      <c r="EA48" s="79" t="str">
        <f>'IP 4.2.2.'!$C$57</f>
        <v>nrodriguez@desarrolloeconomico.gov.co</v>
      </c>
      <c r="EB48" s="78" t="s">
        <v>257</v>
      </c>
      <c r="EC48" s="78" t="s">
        <v>258</v>
      </c>
      <c r="ED48" s="78" t="s">
        <v>259</v>
      </c>
      <c r="EE48" s="62" t="s">
        <v>1024</v>
      </c>
      <c r="EF48" s="62" t="s">
        <v>1026</v>
      </c>
      <c r="EG48" s="110" t="s">
        <v>1025</v>
      </c>
      <c r="EH48" s="111"/>
      <c r="EI48" s="111"/>
      <c r="EJ48" s="111"/>
      <c r="EK48" s="111"/>
    </row>
    <row r="49" spans="1:141" ht="76.5">
      <c r="A49" s="102" t="s">
        <v>212</v>
      </c>
      <c r="B49" s="61">
        <v>0.25</v>
      </c>
      <c r="C49" s="97" t="s">
        <v>253</v>
      </c>
      <c r="D49" s="63">
        <f t="shared" si="66"/>
        <v>8.3333333333333329E-2</v>
      </c>
      <c r="E49" s="62" t="s">
        <v>965</v>
      </c>
      <c r="F49" s="62" t="s">
        <v>254</v>
      </c>
      <c r="G49" s="89" t="str">
        <f>'IR 4.2.'!C12</f>
        <v>N/A</v>
      </c>
      <c r="H49" s="89" t="s">
        <v>77</v>
      </c>
      <c r="I49" s="138" t="str">
        <f>'IR 4.2.'!D25</f>
        <v>N/D</v>
      </c>
      <c r="J49" s="97" t="str">
        <f>'IR 4.2.'!G25</f>
        <v>N/D</v>
      </c>
      <c r="K49" s="65">
        <v>44927</v>
      </c>
      <c r="L49" s="66" t="s">
        <v>78</v>
      </c>
      <c r="M49" s="137">
        <f>'IR 4.2.'!$D$32</f>
        <v>0.05</v>
      </c>
      <c r="N49" s="137">
        <f>'IR 4.2.'!$F$32</f>
        <v>0.05</v>
      </c>
      <c r="O49" s="137">
        <f>'IR 4.2.'!$H$32</f>
        <v>0.05</v>
      </c>
      <c r="P49" s="137">
        <f>'IR 4.2.'!$J$32</f>
        <v>0.05</v>
      </c>
      <c r="Q49" s="137">
        <f>'IR 4.2.'!$L$32</f>
        <v>0.05</v>
      </c>
      <c r="R49" s="137">
        <f>'IR 4.2.'!$D$34</f>
        <v>0.05</v>
      </c>
      <c r="S49" s="137">
        <f>'IR 4.2.'!$F$34</f>
        <v>0.05</v>
      </c>
      <c r="T49" s="137">
        <f>'IR 4.2.'!$H$34</f>
        <v>0.05</v>
      </c>
      <c r="U49" s="137">
        <f>'IR 4.2.'!$J$34</f>
        <v>0.05</v>
      </c>
      <c r="V49" s="137">
        <f>'IR 4.2.'!$L$34</f>
        <v>0.05</v>
      </c>
      <c r="W49" s="137">
        <f>'IR 4.2.'!$D$36</f>
        <v>0.05</v>
      </c>
      <c r="X49" s="137">
        <f>'IR 4.2.'!$F$36</f>
        <v>0.05</v>
      </c>
      <c r="Y49" s="137">
        <f>'IR 4.2.'!$H$36</f>
        <v>0.05</v>
      </c>
      <c r="Z49" s="137">
        <f>'IR 4.2.'!$J$36</f>
        <v>0.05</v>
      </c>
      <c r="AA49" s="137">
        <f>'IR 4.2.'!$L$36</f>
        <v>0.05</v>
      </c>
      <c r="AB49" s="137">
        <f>'IR 4.2.'!$D$38</f>
        <v>0.05</v>
      </c>
      <c r="AC49" s="68">
        <f t="shared" si="1"/>
        <v>0.05</v>
      </c>
      <c r="AD49" s="78" t="s">
        <v>263</v>
      </c>
      <c r="AE49" s="69">
        <f t="shared" si="98"/>
        <v>2.0833333333333332E-2</v>
      </c>
      <c r="AF49" s="62" t="s">
        <v>264</v>
      </c>
      <c r="AG49" s="62" t="s">
        <v>265</v>
      </c>
      <c r="AH49" s="70" t="str">
        <f>'IP 4.2.3.'!$C$14</f>
        <v>Industria,innovacióneinfraestructura</v>
      </c>
      <c r="AI49" s="71" t="str">
        <f>MID('IP 4.2.3.'!$F$14,1,4)</f>
        <v xml:space="preserve">9.3 </v>
      </c>
      <c r="AJ49" s="62" t="str">
        <f>'IP 4.2.3.'!$C$16</f>
        <v>N/A</v>
      </c>
      <c r="AK49" s="89" t="s">
        <v>82</v>
      </c>
      <c r="AL49" s="71" t="str">
        <f>'IP 4.2.3.'!$C$4</f>
        <v>Sí</v>
      </c>
      <c r="AM49" s="71">
        <f>'IP 4.2.3.'!$H$4</f>
        <v>176</v>
      </c>
      <c r="AN49" s="72">
        <f>'IP 4.2.3.'!$D$30</f>
        <v>1</v>
      </c>
      <c r="AO49" s="73">
        <f>'IP 4.2.3.'!$G$30</f>
        <v>2022</v>
      </c>
      <c r="AP49" s="65">
        <v>44927</v>
      </c>
      <c r="AQ49" s="66" t="s">
        <v>78</v>
      </c>
      <c r="AR49" s="64">
        <f>'IP 4.2.3.'!$D$37</f>
        <v>1</v>
      </c>
      <c r="AS49" s="64">
        <f>'IP 4.2.3.'!$F$37</f>
        <v>1</v>
      </c>
      <c r="AT49" s="64">
        <f>'IP 4.2.3.'!$H$37</f>
        <v>2</v>
      </c>
      <c r="AU49" s="64">
        <f>'IP 4.2.3.'!$J$37</f>
        <v>2</v>
      </c>
      <c r="AV49" s="64">
        <f>'IP 4.2.3.'!$L$37</f>
        <v>3</v>
      </c>
      <c r="AW49" s="64">
        <f>'IP 4.2.3.'!$D$39</f>
        <v>4</v>
      </c>
      <c r="AX49" s="64">
        <f>'IP 4.2.3.'!$F$39</f>
        <v>4</v>
      </c>
      <c r="AY49" s="64">
        <f>'IP 4.2.3.'!$H$39</f>
        <v>4</v>
      </c>
      <c r="AZ49" s="64">
        <f>'IP 4.2.3.'!$J$39</f>
        <v>4</v>
      </c>
      <c r="BA49" s="64">
        <f>'IP 4.2.3.'!$L$39</f>
        <v>4</v>
      </c>
      <c r="BB49" s="64">
        <f>'IP 4.2.3.'!$D$41</f>
        <v>4</v>
      </c>
      <c r="BC49" s="64">
        <f>'IP 4.2.3.'!$F$41</f>
        <v>4</v>
      </c>
      <c r="BD49" s="64">
        <f>'IP 4.2.3.'!$H$41</f>
        <v>4</v>
      </c>
      <c r="BE49" s="64">
        <f>'IP 4.2.3.'!$J$41</f>
        <v>4</v>
      </c>
      <c r="BF49" s="64">
        <f>'IP 4.2.3.'!$L$41</f>
        <v>4</v>
      </c>
      <c r="BG49" s="64">
        <f>'IP 4.2.3.'!$D$43</f>
        <v>4</v>
      </c>
      <c r="BH49" s="64">
        <f t="shared" si="99"/>
        <v>4</v>
      </c>
      <c r="BI49" s="86">
        <v>750</v>
      </c>
      <c r="BJ49" s="86">
        <v>750</v>
      </c>
      <c r="BK49" s="126" t="s">
        <v>83</v>
      </c>
      <c r="BL49" s="93" t="s">
        <v>266</v>
      </c>
      <c r="BM49" s="75">
        <f t="shared" si="100"/>
        <v>813.75</v>
      </c>
      <c r="BN49" s="75"/>
      <c r="BO49" s="126" t="s">
        <v>83</v>
      </c>
      <c r="BP49" s="93"/>
      <c r="BQ49" s="75">
        <f>BM49*1.085</f>
        <v>882.91874999999993</v>
      </c>
      <c r="BR49" s="75"/>
      <c r="BS49" s="126" t="s">
        <v>83</v>
      </c>
      <c r="BT49" s="89"/>
      <c r="BU49" s="75">
        <f t="shared" si="101"/>
        <v>957.96684374999984</v>
      </c>
      <c r="BV49" s="75"/>
      <c r="BW49" s="126" t="s">
        <v>83</v>
      </c>
      <c r="BX49" s="89"/>
      <c r="BY49" s="75">
        <f t="shared" si="102"/>
        <v>1039.3940254687498</v>
      </c>
      <c r="BZ49" s="75"/>
      <c r="CA49" s="126" t="s">
        <v>83</v>
      </c>
      <c r="CB49" s="93"/>
      <c r="CC49" s="75">
        <f t="shared" si="103"/>
        <v>1127.7425176335935</v>
      </c>
      <c r="CD49" s="75"/>
      <c r="CE49" s="126" t="s">
        <v>83</v>
      </c>
      <c r="CF49" s="93"/>
      <c r="CG49" s="75">
        <f t="shared" si="104"/>
        <v>1223.600631632449</v>
      </c>
      <c r="CH49" s="75"/>
      <c r="CI49" s="126" t="s">
        <v>83</v>
      </c>
      <c r="CJ49" s="94"/>
      <c r="CK49" s="75">
        <f>CG49*1.085</f>
        <v>1327.6066853212071</v>
      </c>
      <c r="CL49" s="75"/>
      <c r="CM49" s="126" t="s">
        <v>83</v>
      </c>
      <c r="CN49" s="94"/>
      <c r="CO49" s="75">
        <f t="shared" si="105"/>
        <v>1440.4532535735098</v>
      </c>
      <c r="CP49" s="75"/>
      <c r="CQ49" s="126" t="s">
        <v>83</v>
      </c>
      <c r="CR49" s="94"/>
      <c r="CS49" s="75">
        <f t="shared" si="106"/>
        <v>1562.891780127258</v>
      </c>
      <c r="CT49" s="75"/>
      <c r="CU49" s="126" t="s">
        <v>83</v>
      </c>
      <c r="CV49" s="94"/>
      <c r="CW49" s="75">
        <f t="shared" si="107"/>
        <v>1695.7375814380748</v>
      </c>
      <c r="CX49" s="86"/>
      <c r="CY49" s="126" t="s">
        <v>83</v>
      </c>
      <c r="CZ49" s="94"/>
      <c r="DA49" s="75">
        <f t="shared" si="108"/>
        <v>1839.8752758603111</v>
      </c>
      <c r="DB49" s="86"/>
      <c r="DC49" s="126" t="s">
        <v>83</v>
      </c>
      <c r="DD49" s="94"/>
      <c r="DE49" s="75">
        <f>DA49*1.085</f>
        <v>1996.2646743084376</v>
      </c>
      <c r="DF49" s="86"/>
      <c r="DG49" s="126" t="s">
        <v>83</v>
      </c>
      <c r="DH49" s="94"/>
      <c r="DI49" s="75">
        <f t="shared" si="109"/>
        <v>2165.9471716246549</v>
      </c>
      <c r="DJ49" s="86"/>
      <c r="DK49" s="126" t="s">
        <v>83</v>
      </c>
      <c r="DL49" s="94"/>
      <c r="DM49" s="75">
        <f t="shared" si="110"/>
        <v>2350.0526812127505</v>
      </c>
      <c r="DN49" s="86"/>
      <c r="DO49" s="126" t="s">
        <v>83</v>
      </c>
      <c r="DP49" s="94"/>
      <c r="DQ49" s="75">
        <f t="shared" si="111"/>
        <v>2549.8071591158341</v>
      </c>
      <c r="DR49" s="86"/>
      <c r="DS49" s="126" t="s">
        <v>83</v>
      </c>
      <c r="DT49" s="94"/>
      <c r="DU49" s="77">
        <f t="shared" si="4"/>
        <v>23724.009031066831</v>
      </c>
      <c r="DV49" s="78" t="str">
        <f>'IP 4.2.3.'!$C$7</f>
        <v>DesarrolloEconómicoIndustriayTurismo</v>
      </c>
      <c r="DW49" s="78" t="str">
        <f>'IP 4.2.3.'!$C$55</f>
        <v xml:space="preserve">Secretaría Distrital de Desarrollo Económico                                                                                </v>
      </c>
      <c r="DX49" s="78" t="str">
        <f>'IP 4.2.3.'!$C$56</f>
        <v>Subdirección de Innovación y Productividad</v>
      </c>
      <c r="DY49" s="62" t="str">
        <f>'IP 4.2.3.'!$C$53</f>
        <v xml:space="preserve">Ana Maria Velosa Cardenas </v>
      </c>
      <c r="DZ49" s="62" t="str">
        <f>'IP 4.2.3.'!$C$58</f>
        <v>(601)3693777</v>
      </c>
      <c r="EA49" s="79" t="str">
        <f>'IP 4.2.3.'!$C$57</f>
        <v>aveloza@desarrolloeconomico.gov.co</v>
      </c>
      <c r="EB49" s="78"/>
      <c r="EC49" s="78"/>
      <c r="ED49" s="78"/>
      <c r="EE49" s="62"/>
      <c r="EF49" s="62"/>
      <c r="EG49" s="79"/>
      <c r="EH49" s="139"/>
      <c r="EI49" s="139"/>
      <c r="EJ49" s="139"/>
      <c r="EK49" s="139"/>
    </row>
    <row r="50" spans="1:141" ht="76.5">
      <c r="A50" s="102" t="s">
        <v>212</v>
      </c>
      <c r="B50" s="61">
        <v>0.25</v>
      </c>
      <c r="C50" s="97" t="s">
        <v>253</v>
      </c>
      <c r="D50" s="63">
        <f t="shared" si="66"/>
        <v>8.3333333333333329E-2</v>
      </c>
      <c r="E50" s="62" t="s">
        <v>965</v>
      </c>
      <c r="F50" s="62" t="s">
        <v>254</v>
      </c>
      <c r="G50" s="89" t="str">
        <f>'IR 4.2.'!C12</f>
        <v>N/A</v>
      </c>
      <c r="H50" s="89" t="s">
        <v>77</v>
      </c>
      <c r="I50" s="138" t="str">
        <f>'IR 4.2.'!D25</f>
        <v>N/D</v>
      </c>
      <c r="J50" s="97" t="str">
        <f>'IR 4.2.'!G25</f>
        <v>N/D</v>
      </c>
      <c r="K50" s="65">
        <v>44927</v>
      </c>
      <c r="L50" s="66" t="s">
        <v>78</v>
      </c>
      <c r="M50" s="137">
        <f>'IR 4.2.'!$D$32</f>
        <v>0.05</v>
      </c>
      <c r="N50" s="137">
        <f>'IR 4.2.'!$F$32</f>
        <v>0.05</v>
      </c>
      <c r="O50" s="137">
        <f>'IR 4.2.'!$H$32</f>
        <v>0.05</v>
      </c>
      <c r="P50" s="137">
        <f>'IR 4.2.'!$J$32</f>
        <v>0.05</v>
      </c>
      <c r="Q50" s="137">
        <f>'IR 4.2.'!$L$32</f>
        <v>0.05</v>
      </c>
      <c r="R50" s="137">
        <f>'IR 4.2.'!$D$34</f>
        <v>0.05</v>
      </c>
      <c r="S50" s="137">
        <f>'IR 4.2.'!$F$34</f>
        <v>0.05</v>
      </c>
      <c r="T50" s="137">
        <f>'IR 4.2.'!$H$34</f>
        <v>0.05</v>
      </c>
      <c r="U50" s="137">
        <f>'IR 4.2.'!$J$34</f>
        <v>0.05</v>
      </c>
      <c r="V50" s="137">
        <f>'IR 4.2.'!$L$34</f>
        <v>0.05</v>
      </c>
      <c r="W50" s="137">
        <f>'IR 4.2.'!$D$36</f>
        <v>0.05</v>
      </c>
      <c r="X50" s="137">
        <f>'IR 4.2.'!$F$36</f>
        <v>0.05</v>
      </c>
      <c r="Y50" s="137">
        <f>'IR 4.2.'!$H$36</f>
        <v>0.05</v>
      </c>
      <c r="Z50" s="137">
        <f>'IR 4.2.'!$J$36</f>
        <v>0.05</v>
      </c>
      <c r="AA50" s="137">
        <f>'IR 4.2.'!$L$36</f>
        <v>0.05</v>
      </c>
      <c r="AB50" s="137">
        <f>'IR 4.2.'!$D$38</f>
        <v>0.05</v>
      </c>
      <c r="AC50" s="68">
        <f t="shared" si="1"/>
        <v>0.05</v>
      </c>
      <c r="AD50" s="62" t="s">
        <v>267</v>
      </c>
      <c r="AE50" s="69">
        <f t="shared" si="98"/>
        <v>2.0833333333333332E-2</v>
      </c>
      <c r="AF50" s="62" t="s">
        <v>268</v>
      </c>
      <c r="AG50" s="62" t="s">
        <v>269</v>
      </c>
      <c r="AH50" s="70" t="str">
        <f>'IP 4.2.4.'!$C$14</f>
        <v>Trabajodecenteycrecimientoeconómico</v>
      </c>
      <c r="AI50" s="71" t="str">
        <f>MID('IP 4.2.4.'!$F$14,1,4)</f>
        <v xml:space="preserve">8.3 </v>
      </c>
      <c r="AJ50" s="62" t="str">
        <f>'IP 4.2.4.'!$C$16</f>
        <v>N/A</v>
      </c>
      <c r="AK50" s="89" t="s">
        <v>82</v>
      </c>
      <c r="AL50" s="71" t="str">
        <f>'IP 4.2.4.'!$C$4</f>
        <v>Sí</v>
      </c>
      <c r="AM50" s="71">
        <f>'IP 4.2.4.'!$H$4</f>
        <v>177</v>
      </c>
      <c r="AN50" s="72">
        <f>'IP 4.2.4.'!$D$30</f>
        <v>3</v>
      </c>
      <c r="AO50" s="73">
        <f>'IP 4.2.4.'!$G$30</f>
        <v>2022</v>
      </c>
      <c r="AP50" s="65">
        <v>44927</v>
      </c>
      <c r="AQ50" s="66" t="s">
        <v>78</v>
      </c>
      <c r="AR50" s="64">
        <f>'IP 4.2.4.'!$D$37</f>
        <v>3</v>
      </c>
      <c r="AS50" s="64">
        <f>'IP 4.2.4.'!$F$37</f>
        <v>3</v>
      </c>
      <c r="AT50" s="64">
        <f>'IP 4.2.4.'!$H$37</f>
        <v>3</v>
      </c>
      <c r="AU50" s="64">
        <f>'IP 4.2.4.'!$J$37</f>
        <v>4</v>
      </c>
      <c r="AV50" s="64">
        <f>'IP 4.2.4.'!$L$37</f>
        <v>5</v>
      </c>
      <c r="AW50" s="64">
        <f>'IP 4.2.4.'!$D$39</f>
        <v>6</v>
      </c>
      <c r="AX50" s="64">
        <f>'IP 4.2.4.'!$F$39</f>
        <v>6</v>
      </c>
      <c r="AY50" s="64">
        <f>'IP 4.2.4.'!$H$39</f>
        <v>6</v>
      </c>
      <c r="AZ50" s="64">
        <f>'IP 4.2.4.'!$J$39</f>
        <v>6</v>
      </c>
      <c r="BA50" s="64">
        <f>'IP 4.2.4.'!$L$39</f>
        <v>6</v>
      </c>
      <c r="BB50" s="64">
        <f>'IP 4.2.4.'!$D$41</f>
        <v>6</v>
      </c>
      <c r="BC50" s="64">
        <f>'IP 4.2.4.'!$F$41</f>
        <v>6</v>
      </c>
      <c r="BD50" s="64">
        <f>'IP 4.2.4.'!$H$41</f>
        <v>6</v>
      </c>
      <c r="BE50" s="64">
        <f>'IP 4.2.4.'!$J$41</f>
        <v>6</v>
      </c>
      <c r="BF50" s="64">
        <f>'IP 4.2.4.'!$L$41</f>
        <v>6</v>
      </c>
      <c r="BG50" s="64">
        <f>'IP 4.2.4.'!$D$43</f>
        <v>6</v>
      </c>
      <c r="BH50" s="64">
        <f t="shared" si="99"/>
        <v>6</v>
      </c>
      <c r="BI50" s="86"/>
      <c r="BJ50" s="86"/>
      <c r="BK50" s="100" t="s">
        <v>270</v>
      </c>
      <c r="BL50" s="93"/>
      <c r="BM50" s="86"/>
      <c r="BN50" s="86"/>
      <c r="BO50" s="100" t="s">
        <v>270</v>
      </c>
      <c r="BP50" s="93"/>
      <c r="BQ50" s="86"/>
      <c r="BR50" s="86"/>
      <c r="BS50" s="100" t="s">
        <v>270</v>
      </c>
      <c r="BT50" s="89"/>
      <c r="BU50" s="86"/>
      <c r="BV50" s="86"/>
      <c r="BW50" s="100" t="s">
        <v>270</v>
      </c>
      <c r="BX50" s="89"/>
      <c r="BY50" s="86"/>
      <c r="BZ50" s="86"/>
      <c r="CA50" s="100" t="s">
        <v>270</v>
      </c>
      <c r="CB50" s="93"/>
      <c r="CC50" s="86"/>
      <c r="CD50" s="86"/>
      <c r="CE50" s="100" t="s">
        <v>270</v>
      </c>
      <c r="CF50" s="93"/>
      <c r="CG50" s="86"/>
      <c r="CH50" s="86"/>
      <c r="CI50" s="100" t="s">
        <v>270</v>
      </c>
      <c r="CJ50" s="94"/>
      <c r="CK50" s="86"/>
      <c r="CL50" s="86"/>
      <c r="CM50" s="100" t="s">
        <v>270</v>
      </c>
      <c r="CN50" s="94"/>
      <c r="CO50" s="86"/>
      <c r="CP50" s="86"/>
      <c r="CQ50" s="100" t="s">
        <v>270</v>
      </c>
      <c r="CR50" s="94"/>
      <c r="CS50" s="86"/>
      <c r="CT50" s="86"/>
      <c r="CU50" s="100" t="s">
        <v>270</v>
      </c>
      <c r="CV50" s="94"/>
      <c r="CW50" s="86"/>
      <c r="CX50" s="86"/>
      <c r="CY50" s="100" t="s">
        <v>270</v>
      </c>
      <c r="CZ50" s="94"/>
      <c r="DA50" s="86"/>
      <c r="DB50" s="86"/>
      <c r="DC50" s="100" t="s">
        <v>270</v>
      </c>
      <c r="DD50" s="94"/>
      <c r="DE50" s="86"/>
      <c r="DF50" s="86"/>
      <c r="DG50" s="100" t="s">
        <v>270</v>
      </c>
      <c r="DH50" s="94"/>
      <c r="DI50" s="86"/>
      <c r="DJ50" s="86"/>
      <c r="DK50" s="100" t="s">
        <v>270</v>
      </c>
      <c r="DL50" s="94"/>
      <c r="DM50" s="86"/>
      <c r="DN50" s="86"/>
      <c r="DO50" s="100" t="s">
        <v>270</v>
      </c>
      <c r="DP50" s="94"/>
      <c r="DQ50" s="86"/>
      <c r="DR50" s="86"/>
      <c r="DS50" s="100" t="s">
        <v>270</v>
      </c>
      <c r="DT50" s="94"/>
      <c r="DU50" s="77">
        <f t="shared" si="4"/>
        <v>0</v>
      </c>
      <c r="DV50" s="78" t="str">
        <f>'IP 4.2.4.'!$C$7</f>
        <v>DesarrolloEconómicoIndustriayTurismo</v>
      </c>
      <c r="DW50" s="78" t="str">
        <f>'IP 4.2.4.'!$C$55</f>
        <v>Secretaría Distrital de Desarrollo Económico</v>
      </c>
      <c r="DX50" s="78" t="str">
        <f>'IP 4.2.4.'!$C$56</f>
        <v>Dirección de Competitividad Bogotá Región</v>
      </c>
      <c r="DY50" s="62" t="str">
        <f>'IP 4.2.4.'!$C$53</f>
        <v>Mariana Muñoz</v>
      </c>
      <c r="DZ50" s="62" t="str">
        <f>'IP 4.2.4.'!$C$58</f>
        <v>(601)3693777 Ext: 164</v>
      </c>
      <c r="EA50" s="79" t="str">
        <f>'IP 4.2.4.'!$C$57</f>
        <v>mmunoz@desarrolloeconomico.gov.co</v>
      </c>
      <c r="EB50" s="78"/>
      <c r="EC50" s="78"/>
      <c r="ED50" s="78"/>
      <c r="EE50" s="62"/>
      <c r="EF50" s="62"/>
      <c r="EG50" s="79"/>
      <c r="EH50" s="101"/>
      <c r="EI50" s="101"/>
      <c r="EJ50" s="101"/>
      <c r="EK50" s="101"/>
    </row>
    <row r="51" spans="1:141" ht="64.5" customHeight="1">
      <c r="A51" s="102" t="s">
        <v>212</v>
      </c>
      <c r="B51" s="61">
        <v>0.25</v>
      </c>
      <c r="C51" s="96" t="s">
        <v>271</v>
      </c>
      <c r="D51" s="63">
        <f t="shared" si="66"/>
        <v>8.3333333333333329E-2</v>
      </c>
      <c r="E51" s="89" t="s">
        <v>969</v>
      </c>
      <c r="F51" s="89" t="s">
        <v>272</v>
      </c>
      <c r="G51" s="89" t="str">
        <f>'IR 4.3.'!C12</f>
        <v>N/A</v>
      </c>
      <c r="H51" s="89" t="s">
        <v>82</v>
      </c>
      <c r="I51" s="125" t="str">
        <f>'IR 4.3.'!D25</f>
        <v>N/D</v>
      </c>
      <c r="J51" s="97">
        <f>'IR 4.3.'!G25</f>
        <v>2022</v>
      </c>
      <c r="K51" s="65">
        <v>44927</v>
      </c>
      <c r="L51" s="66" t="s">
        <v>78</v>
      </c>
      <c r="M51" s="137">
        <f>'IR 4.3.'!$D$32</f>
        <v>0.2</v>
      </c>
      <c r="N51" s="137">
        <f>'IR 4.3.'!$F$32</f>
        <v>0.2</v>
      </c>
      <c r="O51" s="137">
        <f>'IR 4.3.'!$H$32</f>
        <v>0.2</v>
      </c>
      <c r="P51" s="137">
        <f>'IR 4.3.'!$J$32</f>
        <v>0.3</v>
      </c>
      <c r="Q51" s="137">
        <f>'IR 4.3.'!$L$32</f>
        <v>0.3</v>
      </c>
      <c r="R51" s="137">
        <f>'IR 4.3.'!$D$34</f>
        <v>0.3</v>
      </c>
      <c r="S51" s="137">
        <f>'IR 4.3.'!$F$34</f>
        <v>0.4</v>
      </c>
      <c r="T51" s="137">
        <f>'IR 4.3.'!$H$34</f>
        <v>0.4</v>
      </c>
      <c r="U51" s="137">
        <f>'IR 4.3.'!$J$34</f>
        <v>0.5</v>
      </c>
      <c r="V51" s="137">
        <f>'IR 4.3.'!$L$34</f>
        <v>0.5</v>
      </c>
      <c r="W51" s="137">
        <f>'IR 4.3.'!$D$36</f>
        <v>0.5</v>
      </c>
      <c r="X51" s="137">
        <f>'IR 4.3.'!$F$36</f>
        <v>0.5</v>
      </c>
      <c r="Y51" s="137">
        <f>'IR 4.3.'!$H$36</f>
        <v>0.6</v>
      </c>
      <c r="Z51" s="137">
        <f>'IR 4.3.'!$J$36</f>
        <v>0.6</v>
      </c>
      <c r="AA51" s="137">
        <f>'IR 4.3.'!$L$36</f>
        <v>0.6</v>
      </c>
      <c r="AB51" s="137">
        <f>'IR 4.3.'!$D$38</f>
        <v>0.6</v>
      </c>
      <c r="AC51" s="68">
        <f t="shared" si="1"/>
        <v>0.6</v>
      </c>
      <c r="AD51" s="78" t="s">
        <v>992</v>
      </c>
      <c r="AE51" s="69">
        <f t="shared" ref="AE51:AE53" si="112">D51/3</f>
        <v>2.7777777777777776E-2</v>
      </c>
      <c r="AF51" s="62" t="s">
        <v>994</v>
      </c>
      <c r="AG51" s="62" t="s">
        <v>1007</v>
      </c>
      <c r="AH51" s="70" t="str">
        <f>'IP 4.3.1.'!$C$14</f>
        <v>Trabajodecenteycrecimientoeconómico</v>
      </c>
      <c r="AI51" s="71" t="str">
        <f>MID('IP 4.3.1.'!$F$14,1,4)</f>
        <v xml:space="preserve">8.2 </v>
      </c>
      <c r="AJ51" s="62" t="str">
        <f>'IP 4.3.1.'!$C$16</f>
        <v>N/A</v>
      </c>
      <c r="AK51" s="89" t="s">
        <v>82</v>
      </c>
      <c r="AL51" s="71" t="str">
        <f>'IP 4.3.1.'!$C$4</f>
        <v>Sí</v>
      </c>
      <c r="AM51" s="71">
        <f>'IP 4.3.1.'!$H$4</f>
        <v>169</v>
      </c>
      <c r="AN51" s="72">
        <f>'IP 4.3.1.'!$D$30</f>
        <v>0</v>
      </c>
      <c r="AO51" s="73">
        <f>'IP 4.3.1.'!$G$30</f>
        <v>2022</v>
      </c>
      <c r="AP51" s="65">
        <v>44927</v>
      </c>
      <c r="AQ51" s="66" t="s">
        <v>78</v>
      </c>
      <c r="AR51" s="122">
        <f>'IP 4.3.1.'!$D$37</f>
        <v>0.5</v>
      </c>
      <c r="AS51" s="122">
        <f>'IP 4.3.1.'!$F$37</f>
        <v>0.6</v>
      </c>
      <c r="AT51" s="122">
        <f>'IP 4.3.1.'!$H$37</f>
        <v>0.7</v>
      </c>
      <c r="AU51" s="122">
        <f>'IP 4.3.1.'!$J$37</f>
        <v>0.8</v>
      </c>
      <c r="AV51" s="122">
        <f>'IP 4.3.1.'!$L$37</f>
        <v>1</v>
      </c>
      <c r="AW51" s="122">
        <f>'IP 4.3.1.'!$D$39</f>
        <v>1</v>
      </c>
      <c r="AX51" s="122">
        <f>'IP 4.3.1.'!$F$39</f>
        <v>1</v>
      </c>
      <c r="AY51" s="122">
        <f>'IP 4.3.1.'!$H$39</f>
        <v>1</v>
      </c>
      <c r="AZ51" s="122">
        <f>'IP 4.3.1.'!$J$39</f>
        <v>1</v>
      </c>
      <c r="BA51" s="122">
        <f>'IP 4.3.1.'!$L$39</f>
        <v>1</v>
      </c>
      <c r="BB51" s="122">
        <f>'IP 4.3.1.'!$D$41</f>
        <v>1</v>
      </c>
      <c r="BC51" s="122">
        <f>'IP 4.3.1.'!$F$41</f>
        <v>1</v>
      </c>
      <c r="BD51" s="122">
        <f>'IP 4.3.1.'!$H$41</f>
        <v>1</v>
      </c>
      <c r="BE51" s="122">
        <f>'IP 4.3.1.'!$J$41</f>
        <v>1</v>
      </c>
      <c r="BF51" s="122">
        <f>'IP 4.3.1.'!$L$41</f>
        <v>1</v>
      </c>
      <c r="BG51" s="122">
        <f>'IP 4.3.1.'!$D$43</f>
        <v>1</v>
      </c>
      <c r="BH51" s="122">
        <f t="shared" si="99"/>
        <v>1</v>
      </c>
      <c r="BI51" s="86">
        <v>105.6</v>
      </c>
      <c r="BJ51" s="86"/>
      <c r="BK51" s="126" t="s">
        <v>83</v>
      </c>
      <c r="BL51" s="93"/>
      <c r="BM51" s="75">
        <f>BI51*1.085</f>
        <v>114.57599999999999</v>
      </c>
      <c r="BN51" s="75"/>
      <c r="BO51" s="126" t="s">
        <v>83</v>
      </c>
      <c r="BP51" s="93"/>
      <c r="BQ51" s="75">
        <f>BM51*1.085</f>
        <v>124.31495999999999</v>
      </c>
      <c r="BR51" s="75"/>
      <c r="BS51" s="126" t="s">
        <v>83</v>
      </c>
      <c r="BT51" s="89"/>
      <c r="BU51" s="75">
        <f>BQ51*1.085</f>
        <v>134.88173159999997</v>
      </c>
      <c r="BV51" s="75"/>
      <c r="BW51" s="126" t="s">
        <v>83</v>
      </c>
      <c r="BX51" s="89"/>
      <c r="BY51" s="75">
        <f>BU51*1.085</f>
        <v>146.34667878599996</v>
      </c>
      <c r="BZ51" s="75"/>
      <c r="CA51" s="126" t="s">
        <v>83</v>
      </c>
      <c r="CB51" s="93"/>
      <c r="CC51" s="75">
        <f>BY51*1.085</f>
        <v>158.78614648280995</v>
      </c>
      <c r="CD51" s="75"/>
      <c r="CE51" s="126" t="s">
        <v>83</v>
      </c>
      <c r="CF51" s="93"/>
      <c r="CG51" s="75">
        <f>CC51*1.085</f>
        <v>172.28296893384879</v>
      </c>
      <c r="CH51" s="75"/>
      <c r="CI51" s="126" t="s">
        <v>83</v>
      </c>
      <c r="CJ51" s="94"/>
      <c r="CK51" s="75">
        <f>CG51*1.085</f>
        <v>186.92702129322592</v>
      </c>
      <c r="CL51" s="75"/>
      <c r="CM51" s="126" t="s">
        <v>83</v>
      </c>
      <c r="CN51" s="94"/>
      <c r="CO51" s="75">
        <f>CK51*1.085</f>
        <v>202.81581810315012</v>
      </c>
      <c r="CP51" s="75"/>
      <c r="CQ51" s="126" t="s">
        <v>83</v>
      </c>
      <c r="CR51" s="94"/>
      <c r="CS51" s="75">
        <f>CO51*1.085</f>
        <v>220.05516264191789</v>
      </c>
      <c r="CT51" s="75"/>
      <c r="CU51" s="126" t="s">
        <v>83</v>
      </c>
      <c r="CV51" s="94"/>
      <c r="CW51" s="86">
        <f>CS51*1.085</f>
        <v>238.75985146648091</v>
      </c>
      <c r="CX51" s="86"/>
      <c r="CY51" s="126" t="s">
        <v>83</v>
      </c>
      <c r="CZ51" s="94"/>
      <c r="DA51" s="86">
        <f>CW51*1.085</f>
        <v>259.0544388411318</v>
      </c>
      <c r="DB51" s="86"/>
      <c r="DC51" s="126" t="s">
        <v>83</v>
      </c>
      <c r="DD51" s="94"/>
      <c r="DE51" s="86">
        <f>DA51*1.085</f>
        <v>281.074066142628</v>
      </c>
      <c r="DF51" s="86"/>
      <c r="DG51" s="126" t="s">
        <v>83</v>
      </c>
      <c r="DH51" s="94"/>
      <c r="DI51" s="86">
        <f>DE51*1.085</f>
        <v>304.96536176475138</v>
      </c>
      <c r="DJ51" s="86"/>
      <c r="DK51" s="126" t="s">
        <v>83</v>
      </c>
      <c r="DL51" s="94"/>
      <c r="DM51" s="86">
        <f>DI51*1.085</f>
        <v>330.88741751475521</v>
      </c>
      <c r="DN51" s="86"/>
      <c r="DO51" s="126" t="s">
        <v>83</v>
      </c>
      <c r="DP51" s="94"/>
      <c r="DQ51" s="86">
        <f>DM51*1.085</f>
        <v>359.01284800350942</v>
      </c>
      <c r="DR51" s="86"/>
      <c r="DS51" s="126" t="s">
        <v>83</v>
      </c>
      <c r="DT51" s="94"/>
      <c r="DU51" s="77">
        <f t="shared" si="4"/>
        <v>3340.3404715742095</v>
      </c>
      <c r="DV51" s="78" t="str">
        <f>'IP 4.3.1.'!$C$7</f>
        <v>DesarrolloEconómicoIndustriayTurismo</v>
      </c>
      <c r="DW51" s="78" t="str">
        <f>'IP 4.3.1.'!$C$55</f>
        <v xml:space="preserve">Secretaría Distrital de Desarrollo Económico                                                                                </v>
      </c>
      <c r="DX51" s="78" t="str">
        <f>'IP 4.3.1.'!$C$56</f>
        <v>Subdirección de Emprendimiento y Negocios</v>
      </c>
      <c r="DY51" s="62" t="str">
        <f>'IP 4.3.1.'!$C$53</f>
        <v xml:space="preserve">Natalia Rodriguez </v>
      </c>
      <c r="DZ51" s="62">
        <f>'IP 4.3.1.'!$C$58</f>
        <v>3693777</v>
      </c>
      <c r="EA51" s="79" t="str">
        <f>'IP 4.3.1.'!$C$57</f>
        <v>nrodriguez@desarrolloeconomico.gov.co</v>
      </c>
      <c r="EB51" s="78"/>
      <c r="EC51" s="78"/>
      <c r="ED51" s="78"/>
      <c r="EE51" s="62"/>
      <c r="EF51" s="62"/>
      <c r="EG51" s="79"/>
      <c r="EH51" s="101"/>
      <c r="EI51" s="101"/>
      <c r="EJ51" s="101"/>
      <c r="EK51" s="101"/>
    </row>
    <row r="52" spans="1:141" ht="63.75">
      <c r="A52" s="102" t="s">
        <v>212</v>
      </c>
      <c r="B52" s="61">
        <v>0.25</v>
      </c>
      <c r="C52" s="96" t="s">
        <v>271</v>
      </c>
      <c r="D52" s="63">
        <f t="shared" si="66"/>
        <v>8.3333333333333329E-2</v>
      </c>
      <c r="E52" s="89" t="s">
        <v>969</v>
      </c>
      <c r="F52" s="89" t="s">
        <v>272</v>
      </c>
      <c r="G52" s="89" t="str">
        <f>'IR 4.3.'!C12</f>
        <v>N/A</v>
      </c>
      <c r="H52" s="89" t="s">
        <v>82</v>
      </c>
      <c r="I52" s="140" t="str">
        <f>'IR 4.3.'!D25</f>
        <v>N/D</v>
      </c>
      <c r="J52" s="141">
        <f>'IR 4.3.'!G25</f>
        <v>2022</v>
      </c>
      <c r="K52" s="65">
        <v>44927</v>
      </c>
      <c r="L52" s="66" t="s">
        <v>78</v>
      </c>
      <c r="M52" s="137">
        <f>'IR 4.3.'!$D$32</f>
        <v>0.2</v>
      </c>
      <c r="N52" s="137">
        <f>'IR 4.3.'!$F$32</f>
        <v>0.2</v>
      </c>
      <c r="O52" s="137">
        <f>'IR 4.3.'!$H$32</f>
        <v>0.2</v>
      </c>
      <c r="P52" s="137">
        <f>'IR 4.3.'!$J$32</f>
        <v>0.3</v>
      </c>
      <c r="Q52" s="137">
        <f>'IR 4.3.'!$L$32</f>
        <v>0.3</v>
      </c>
      <c r="R52" s="137">
        <f>'IR 4.3.'!$D$34</f>
        <v>0.3</v>
      </c>
      <c r="S52" s="137">
        <f>'IR 4.3.'!$F$34</f>
        <v>0.4</v>
      </c>
      <c r="T52" s="137">
        <f>'IR 4.3.'!$H$34</f>
        <v>0.4</v>
      </c>
      <c r="U52" s="137">
        <f>'IR 4.3.'!$J$34</f>
        <v>0.5</v>
      </c>
      <c r="V52" s="137">
        <f>'IR 4.3.'!$L$34</f>
        <v>0.5</v>
      </c>
      <c r="W52" s="137">
        <f>'IR 4.3.'!$D$36</f>
        <v>0.5</v>
      </c>
      <c r="X52" s="137">
        <f>'IR 4.3.'!$F$36</f>
        <v>0.5</v>
      </c>
      <c r="Y52" s="137">
        <f>'IR 4.3.'!$H$36</f>
        <v>0.6</v>
      </c>
      <c r="Z52" s="137">
        <f>'IR 4.3.'!$J$36</f>
        <v>0.6</v>
      </c>
      <c r="AA52" s="137">
        <f>'IR 4.3.'!$L$36</f>
        <v>0.6</v>
      </c>
      <c r="AB52" s="137">
        <f>'IR 4.3.'!$D$38</f>
        <v>0.6</v>
      </c>
      <c r="AC52" s="68">
        <f t="shared" si="1"/>
        <v>0.6</v>
      </c>
      <c r="AD52" s="78" t="s">
        <v>993</v>
      </c>
      <c r="AE52" s="69">
        <f t="shared" si="112"/>
        <v>2.7777777777777776E-2</v>
      </c>
      <c r="AF52" s="62" t="s">
        <v>995</v>
      </c>
      <c r="AG52" s="62" t="s">
        <v>273</v>
      </c>
      <c r="AH52" s="70" t="str">
        <f>'IP 4.3.2.'!$C$14</f>
        <v>Trabajodecenteycrecimientoeconómico</v>
      </c>
      <c r="AI52" s="71" t="str">
        <f>MID('IP 4.3.2.'!$F$14,1,4)</f>
        <v xml:space="preserve">8.2 </v>
      </c>
      <c r="AJ52" s="62" t="str">
        <f>'IP 4.3.2.'!$C$16</f>
        <v>Diferencial; Género; Poblacional</v>
      </c>
      <c r="AK52" s="89" t="s">
        <v>82</v>
      </c>
      <c r="AL52" s="71" t="str">
        <f>'IP 4.3.2.'!$C$4</f>
        <v>Sí</v>
      </c>
      <c r="AM52" s="71">
        <f>'IP 4.3.2.'!$H$4</f>
        <v>166</v>
      </c>
      <c r="AN52" s="72">
        <f>'IP 4.3.2.'!$D$30</f>
        <v>19</v>
      </c>
      <c r="AO52" s="142">
        <f>'IP 4.3.2.'!$G$30</f>
        <v>44713</v>
      </c>
      <c r="AP52" s="65">
        <v>44927</v>
      </c>
      <c r="AQ52" s="66" t="s">
        <v>78</v>
      </c>
      <c r="AR52" s="64">
        <f>'IP 4.3.2.'!$D$37</f>
        <v>7</v>
      </c>
      <c r="AS52" s="64">
        <f>'IP 4.3.2.'!$F$37</f>
        <v>9</v>
      </c>
      <c r="AT52" s="64">
        <f>'IP 4.3.2.'!$H$37</f>
        <v>11</v>
      </c>
      <c r="AU52" s="64">
        <f>'IP 4.3.2.'!$J$37</f>
        <v>13</v>
      </c>
      <c r="AV52" s="64">
        <f>'IP 4.3.2.'!$L$37</f>
        <v>15</v>
      </c>
      <c r="AW52" s="64">
        <f>'IP 4.3.2.'!$D$39</f>
        <v>17</v>
      </c>
      <c r="AX52" s="64">
        <f>'IP 4.3.2.'!$F$39</f>
        <v>19</v>
      </c>
      <c r="AY52" s="64">
        <f>'IP 4.3.2.'!$H$39</f>
        <v>21</v>
      </c>
      <c r="AZ52" s="64">
        <f>'IP 4.3.2.'!$J$39</f>
        <v>23</v>
      </c>
      <c r="BA52" s="64">
        <f>'IP 4.3.2.'!$L$39</f>
        <v>25</v>
      </c>
      <c r="BB52" s="64">
        <f>'IP 4.3.2.'!$D$41</f>
        <v>27</v>
      </c>
      <c r="BC52" s="64">
        <f>'IP 4.3.2.'!$F$41</f>
        <v>29</v>
      </c>
      <c r="BD52" s="64">
        <f>'IP 4.3.2.'!$H$41</f>
        <v>31</v>
      </c>
      <c r="BE52" s="64">
        <f>'IP 4.3.2.'!$J$41</f>
        <v>33</v>
      </c>
      <c r="BF52" s="64">
        <f>'IP 4.3.2.'!$L$41</f>
        <v>35</v>
      </c>
      <c r="BG52" s="64">
        <f>'IP 4.3.2.'!$D$43</f>
        <v>37</v>
      </c>
      <c r="BH52" s="64">
        <f t="shared" si="99"/>
        <v>37</v>
      </c>
      <c r="BI52" s="86">
        <v>2562.4517959999998</v>
      </c>
      <c r="BJ52" s="86">
        <v>2562.4517959999998</v>
      </c>
      <c r="BK52" s="126" t="s">
        <v>83</v>
      </c>
      <c r="BL52" s="93"/>
      <c r="BM52" s="75">
        <v>3574.6202549999998</v>
      </c>
      <c r="BN52" s="75">
        <v>3574.6202549999998</v>
      </c>
      <c r="BO52" s="126" t="s">
        <v>83</v>
      </c>
      <c r="BP52" s="93"/>
      <c r="BQ52" s="75">
        <v>4740.3436380000003</v>
      </c>
      <c r="BR52" s="75">
        <v>4740.3436380000003</v>
      </c>
      <c r="BS52" s="126" t="s">
        <v>83</v>
      </c>
      <c r="BT52" s="89"/>
      <c r="BU52" s="75">
        <v>6078.4133650000003</v>
      </c>
      <c r="BV52" s="75">
        <v>6078.4133650000003</v>
      </c>
      <c r="BW52" s="126" t="s">
        <v>83</v>
      </c>
      <c r="BX52" s="89"/>
      <c r="BY52" s="75">
        <v>7609.7059630000003</v>
      </c>
      <c r="BZ52" s="75">
        <v>7609.7059630000003</v>
      </c>
      <c r="CA52" s="126" t="s">
        <v>83</v>
      </c>
      <c r="CB52" s="93"/>
      <c r="CC52" s="75">
        <v>9357.4017660000009</v>
      </c>
      <c r="CD52" s="75">
        <v>9357.4017660000009</v>
      </c>
      <c r="CE52" s="126" t="s">
        <v>83</v>
      </c>
      <c r="CF52" s="93"/>
      <c r="CG52" s="75">
        <v>11347.225729</v>
      </c>
      <c r="CH52" s="75">
        <v>11347.225729</v>
      </c>
      <c r="CI52" s="126" t="s">
        <v>83</v>
      </c>
      <c r="CJ52" s="94"/>
      <c r="CK52" s="75">
        <v>13607.712539</v>
      </c>
      <c r="CL52" s="75">
        <v>13607.712539</v>
      </c>
      <c r="CM52" s="126" t="s">
        <v>83</v>
      </c>
      <c r="CN52" s="94"/>
      <c r="CO52" s="75">
        <v>16170.498401000001</v>
      </c>
      <c r="CP52" s="75">
        <v>16170.498401000001</v>
      </c>
      <c r="CQ52" s="126" t="s">
        <v>83</v>
      </c>
      <c r="CR52" s="94"/>
      <c r="CS52" s="75">
        <v>19070.642134999998</v>
      </c>
      <c r="CT52" s="75">
        <v>19070.642134999998</v>
      </c>
      <c r="CU52" s="126" t="s">
        <v>83</v>
      </c>
      <c r="CV52" s="94"/>
      <c r="CW52" s="86">
        <v>22346.978454</v>
      </c>
      <c r="CX52" s="86">
        <v>22346.978454</v>
      </c>
      <c r="CY52" s="126" t="s">
        <v>83</v>
      </c>
      <c r="CZ52" s="94"/>
      <c r="DA52" s="86">
        <v>26042.506558000001</v>
      </c>
      <c r="DB52" s="86">
        <v>26042.506558000001</v>
      </c>
      <c r="DC52" s="126" t="s">
        <v>83</v>
      </c>
      <c r="DD52" s="94"/>
      <c r="DE52" s="86">
        <v>30204.817520000001</v>
      </c>
      <c r="DF52" s="86">
        <v>30204.817520000001</v>
      </c>
      <c r="DG52" s="126" t="s">
        <v>83</v>
      </c>
      <c r="DH52" s="94"/>
      <c r="DI52" s="86">
        <v>34886.564234999998</v>
      </c>
      <c r="DJ52" s="86">
        <v>34886.564234999998</v>
      </c>
      <c r="DK52" s="126" t="s">
        <v>83</v>
      </c>
      <c r="DL52" s="94"/>
      <c r="DM52" s="86">
        <v>40145.978086000003</v>
      </c>
      <c r="DN52" s="86">
        <v>40145.978086000003</v>
      </c>
      <c r="DO52" s="126" t="s">
        <v>83</v>
      </c>
      <c r="DP52" s="94"/>
      <c r="DQ52" s="86">
        <v>46047.436865000003</v>
      </c>
      <c r="DR52" s="86">
        <v>46047.436865000003</v>
      </c>
      <c r="DS52" s="126" t="s">
        <v>83</v>
      </c>
      <c r="DT52" s="94"/>
      <c r="DU52" s="77">
        <f t="shared" si="4"/>
        <v>293793.29730500007</v>
      </c>
      <c r="DV52" s="78" t="str">
        <f>'IP 4.3.2.'!$C$7</f>
        <v>DesarrolloEconómicoIndustriayTurismo</v>
      </c>
      <c r="DW52" s="78" t="str">
        <f>'IP 4.3.2.'!$C$55</f>
        <v xml:space="preserve">Secretaría Distrital de Desarrollo Económico                                                                                </v>
      </c>
      <c r="DX52" s="78" t="str">
        <f>'IP 4.3.2.'!$C$56</f>
        <v>Subdirección de Intermediación, Formalización y Regulación Empresarial</v>
      </c>
      <c r="DY52" s="62" t="str">
        <f>'IP 4.3.2.'!$C$53</f>
        <v>Angelica Maria Segura</v>
      </c>
      <c r="DZ52" s="62">
        <f>'IP 4.3.2.'!$C$58</f>
        <v>3693777</v>
      </c>
      <c r="EA52" s="79" t="str">
        <f>'IP 4.3.2.'!$C$57</f>
        <v xml:space="preserve">asegura@desarrolloeconomico.gov.co </v>
      </c>
      <c r="EB52" s="78"/>
      <c r="EC52" s="78"/>
      <c r="ED52" s="78"/>
      <c r="EE52" s="62"/>
      <c r="EF52" s="62"/>
      <c r="EG52" s="79"/>
      <c r="EH52" s="101"/>
      <c r="EI52" s="101"/>
      <c r="EJ52" s="101"/>
      <c r="EK52" s="101"/>
    </row>
    <row r="53" spans="1:141" ht="64.5" customHeight="1">
      <c r="A53" s="649" t="s">
        <v>212</v>
      </c>
      <c r="B53" s="650">
        <v>0.25</v>
      </c>
      <c r="C53" s="648" t="s">
        <v>271</v>
      </c>
      <c r="D53" s="651">
        <f t="shared" si="66"/>
        <v>8.3333333333333329E-2</v>
      </c>
      <c r="E53" s="652" t="s">
        <v>969</v>
      </c>
      <c r="F53" s="652" t="s">
        <v>272</v>
      </c>
      <c r="G53" s="652" t="str">
        <f>'IR 4.3.'!C12</f>
        <v>N/A</v>
      </c>
      <c r="H53" s="652" t="s">
        <v>82</v>
      </c>
      <c r="I53" s="653" t="str">
        <f>'IR 4.3.'!D25</f>
        <v>N/D</v>
      </c>
      <c r="J53" s="652">
        <f>'IR 4.3.'!G25</f>
        <v>2022</v>
      </c>
      <c r="K53" s="654">
        <v>44927</v>
      </c>
      <c r="L53" s="655" t="s">
        <v>78</v>
      </c>
      <c r="M53" s="656">
        <f>'IR 4.3.'!$D$32</f>
        <v>0.2</v>
      </c>
      <c r="N53" s="656">
        <f>'IR 4.3.'!$F$32</f>
        <v>0.2</v>
      </c>
      <c r="O53" s="656">
        <f>'IR 4.3.'!$H$32</f>
        <v>0.2</v>
      </c>
      <c r="P53" s="656">
        <f>'IR 4.3.'!$J$32</f>
        <v>0.3</v>
      </c>
      <c r="Q53" s="656">
        <f>'IR 4.3.'!$L$32</f>
        <v>0.3</v>
      </c>
      <c r="R53" s="656">
        <f>'IR 4.3.'!$D$34</f>
        <v>0.3</v>
      </c>
      <c r="S53" s="656">
        <f>'IR 4.3.'!$F$34</f>
        <v>0.4</v>
      </c>
      <c r="T53" s="656">
        <f>'IR 4.3.'!$H$34</f>
        <v>0.4</v>
      </c>
      <c r="U53" s="656">
        <f>'IR 4.3.'!$J$34</f>
        <v>0.5</v>
      </c>
      <c r="V53" s="656">
        <f>'IR 4.3.'!$L$34</f>
        <v>0.5</v>
      </c>
      <c r="W53" s="656">
        <f>'IR 4.3.'!$D$36</f>
        <v>0.5</v>
      </c>
      <c r="X53" s="656">
        <f>'IR 4.3.'!$F$36</f>
        <v>0.5</v>
      </c>
      <c r="Y53" s="656">
        <f>'IR 4.3.'!$H$36</f>
        <v>0.6</v>
      </c>
      <c r="Z53" s="656">
        <f>'IR 4.3.'!$J$36</f>
        <v>0.6</v>
      </c>
      <c r="AA53" s="656">
        <f>'IR 4.3.'!$L$36</f>
        <v>0.6</v>
      </c>
      <c r="AB53" s="656">
        <f>'IR 4.3.'!$D$38</f>
        <v>0.6</v>
      </c>
      <c r="AC53" s="657">
        <f t="shared" si="1"/>
        <v>0.6</v>
      </c>
      <c r="AD53" s="649" t="s">
        <v>274</v>
      </c>
      <c r="AE53" s="658">
        <f t="shared" si="112"/>
        <v>2.7777777777777776E-2</v>
      </c>
      <c r="AF53" s="648" t="s">
        <v>275</v>
      </c>
      <c r="AG53" s="648" t="s">
        <v>276</v>
      </c>
      <c r="AH53" s="659" t="str">
        <f>'IP 4.3.3.'!$C$14</f>
        <v>Trabajodecenteycrecimientoeconómico</v>
      </c>
      <c r="AI53" s="659" t="str">
        <f>MID('IP 4.3.3.'!$F$14,1,4)</f>
        <v xml:space="preserve">8.2 </v>
      </c>
      <c r="AJ53" s="648" t="str">
        <f>'IP 4.3.3.'!$C$16</f>
        <v>N/A</v>
      </c>
      <c r="AK53" s="652" t="s">
        <v>82</v>
      </c>
      <c r="AL53" s="659" t="str">
        <f>'IP 4.3.3.'!$C$4</f>
        <v>Sí</v>
      </c>
      <c r="AM53" s="659">
        <f>'IP 4.3.3.'!$H$4</f>
        <v>166</v>
      </c>
      <c r="AN53" s="660">
        <f>'IP 4.3.3.'!$D$30</f>
        <v>0</v>
      </c>
      <c r="AO53" s="659">
        <f>'IP 4.3.3.'!$G$30</f>
        <v>2021</v>
      </c>
      <c r="AP53" s="654">
        <v>44927</v>
      </c>
      <c r="AQ53" s="661" t="s">
        <v>251</v>
      </c>
      <c r="AR53" s="122">
        <f>'IP 4.3.3.'!$D$37</f>
        <v>0.4</v>
      </c>
      <c r="AS53" s="122">
        <f>'IP 4.3.3.'!$F$37</f>
        <v>0.5</v>
      </c>
      <c r="AT53" s="122">
        <f>'IP 4.3.3.'!$H$37</f>
        <v>1</v>
      </c>
      <c r="AU53" s="122" t="str">
        <f>'IP 4.3.3.'!$J$37</f>
        <v>N/A</v>
      </c>
      <c r="AV53" s="122" t="str">
        <f>'IP 4.3.3.'!$L$37</f>
        <v>N/A</v>
      </c>
      <c r="AW53" s="122" t="str">
        <f>'IP 4.3.3.'!$D$39</f>
        <v>N/A</v>
      </c>
      <c r="AX53" s="122" t="str">
        <f>'IP 4.3.3.'!$F$39</f>
        <v>N/A</v>
      </c>
      <c r="AY53" s="122" t="str">
        <f>'IP 4.3.3.'!$H$39</f>
        <v>N/A</v>
      </c>
      <c r="AZ53" s="122" t="str">
        <f>'IP 4.3.3.'!$J$39</f>
        <v>N/A</v>
      </c>
      <c r="BA53" s="122" t="str">
        <f>'IP 4.3.3.'!$L$39</f>
        <v>N/A</v>
      </c>
      <c r="BB53" s="122" t="str">
        <f>'IP 4.3.3.'!$D$41</f>
        <v>N/A</v>
      </c>
      <c r="BC53" s="122" t="str">
        <f>'IP 4.3.3.'!$F$41</f>
        <v>N/A</v>
      </c>
      <c r="BD53" s="122" t="str">
        <f>'IP 4.3.3.'!$H$41</f>
        <v>N/A</v>
      </c>
      <c r="BE53" s="122" t="str">
        <f>'IP 4.3.3.'!$J$41</f>
        <v>N/A</v>
      </c>
      <c r="BF53" s="122" t="str">
        <f>'IP 4.3.3.'!$L$41</f>
        <v>N/A</v>
      </c>
      <c r="BG53" s="122" t="str">
        <f>'IP 4.3.3.'!$D$43</f>
        <v>N/A</v>
      </c>
      <c r="BH53" s="122">
        <f>AT53</f>
        <v>1</v>
      </c>
      <c r="BI53" s="86">
        <v>130.19999999999999</v>
      </c>
      <c r="BJ53" s="86">
        <v>130.19999999999999</v>
      </c>
      <c r="BK53" s="126" t="s">
        <v>83</v>
      </c>
      <c r="BL53" s="93"/>
      <c r="BM53" s="75">
        <v>35.316749999999999</v>
      </c>
      <c r="BN53" s="75">
        <v>35.316750999999996</v>
      </c>
      <c r="BO53" s="126" t="s">
        <v>83</v>
      </c>
      <c r="BP53" s="143" t="s">
        <v>83</v>
      </c>
      <c r="BQ53" s="75">
        <v>191.593369</v>
      </c>
      <c r="BR53" s="75">
        <v>191.593369</v>
      </c>
      <c r="BS53" s="126" t="s">
        <v>83</v>
      </c>
      <c r="BT53" s="89"/>
      <c r="BU53" s="75"/>
      <c r="BV53" s="75"/>
      <c r="BW53" s="126"/>
      <c r="BX53" s="89"/>
      <c r="BY53" s="75"/>
      <c r="BZ53" s="75"/>
      <c r="CA53" s="126"/>
      <c r="CB53" s="93"/>
      <c r="CC53" s="75"/>
      <c r="CD53" s="75"/>
      <c r="CE53" s="126"/>
      <c r="CF53" s="93"/>
      <c r="CG53" s="75"/>
      <c r="CH53" s="75"/>
      <c r="CI53" s="126"/>
      <c r="CJ53" s="94"/>
      <c r="CK53" s="75"/>
      <c r="CL53" s="75"/>
      <c r="CM53" s="126"/>
      <c r="CN53" s="94"/>
      <c r="CO53" s="75"/>
      <c r="CP53" s="75"/>
      <c r="CQ53" s="126"/>
      <c r="CR53" s="94"/>
      <c r="CS53" s="75"/>
      <c r="CT53" s="75"/>
      <c r="CU53" s="126"/>
      <c r="CV53" s="94"/>
      <c r="CW53" s="86"/>
      <c r="CX53" s="86"/>
      <c r="CY53" s="126"/>
      <c r="CZ53" s="94"/>
      <c r="DA53" s="86"/>
      <c r="DB53" s="86"/>
      <c r="DC53" s="126"/>
      <c r="DD53" s="94"/>
      <c r="DE53" s="86"/>
      <c r="DF53" s="86"/>
      <c r="DG53" s="126"/>
      <c r="DH53" s="94"/>
      <c r="DI53" s="86"/>
      <c r="DJ53" s="86"/>
      <c r="DK53" s="126"/>
      <c r="DL53" s="94"/>
      <c r="DM53" s="86"/>
      <c r="DN53" s="86"/>
      <c r="DO53" s="126"/>
      <c r="DP53" s="94"/>
      <c r="DQ53" s="86"/>
      <c r="DR53" s="86"/>
      <c r="DS53" s="126"/>
      <c r="DT53" s="94"/>
      <c r="DU53" s="77">
        <f t="shared" si="4"/>
        <v>357.110119</v>
      </c>
      <c r="DV53" s="78" t="str">
        <f>'IP 4.3.3.'!$C$7</f>
        <v>DesarrolloEconómicoIndustriayTurismo</v>
      </c>
      <c r="DW53" s="78" t="str">
        <f>'IP 4.3.3.'!$C$55</f>
        <v xml:space="preserve">Secretaría Distrital de Desarrollo Económico                                                                                </v>
      </c>
      <c r="DX53" s="78" t="str">
        <f>'IP 4.3.3.'!$C$56</f>
        <v>Subdirección de Intermediación, Formalización y Regulación Empresarial</v>
      </c>
      <c r="DY53" s="62" t="str">
        <f>'IP 4.3.3.'!$C$53</f>
        <v>Angelica Maria Segura</v>
      </c>
      <c r="DZ53" s="62">
        <f>'IP 4.3.3.'!$C$58</f>
        <v>3693777</v>
      </c>
      <c r="EA53" s="79" t="str">
        <f>'IP 4.3.3.'!$C$57</f>
        <v xml:space="preserve">asegura@desarrolloeconomico.gov.co </v>
      </c>
      <c r="EB53" s="78" t="s">
        <v>277</v>
      </c>
      <c r="EC53" s="78" t="s">
        <v>278</v>
      </c>
      <c r="ED53" s="78" t="s">
        <v>227</v>
      </c>
      <c r="EE53" s="62" t="s">
        <v>228</v>
      </c>
      <c r="EF53" s="62" t="s">
        <v>202</v>
      </c>
      <c r="EG53" s="110" t="s">
        <v>229</v>
      </c>
      <c r="EH53" s="111"/>
      <c r="EI53" s="111"/>
      <c r="EJ53" s="111"/>
      <c r="EK53" s="111"/>
    </row>
    <row r="54" spans="1:141" ht="16.5" customHeight="1">
      <c r="A54" s="17"/>
      <c r="B54" s="17"/>
      <c r="C54" s="144"/>
      <c r="D54" s="145"/>
      <c r="E54" s="17"/>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7"/>
      <c r="AF54" s="17"/>
      <c r="AG54" s="111"/>
      <c r="AH54" s="146"/>
      <c r="AI54" s="146"/>
      <c r="AJ54" s="17"/>
      <c r="AK54" s="17"/>
      <c r="AL54" s="146"/>
      <c r="AM54" s="147"/>
      <c r="AN54" s="144"/>
      <c r="AO54" s="144"/>
      <c r="AP54" s="144"/>
      <c r="AQ54" s="144"/>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11"/>
      <c r="DW54" s="111"/>
      <c r="DX54" s="111"/>
      <c r="DY54" s="111"/>
      <c r="DZ54" s="111"/>
      <c r="EA54" s="111"/>
      <c r="EB54" s="17"/>
      <c r="EC54" s="17"/>
      <c r="ED54" s="17"/>
      <c r="EE54" s="17"/>
      <c r="EF54" s="17"/>
      <c r="EG54" s="17"/>
      <c r="EH54" s="17"/>
      <c r="EI54" s="17"/>
      <c r="EJ54" s="17"/>
      <c r="EK54" s="17"/>
    </row>
    <row r="55" spans="1:141" ht="16.5" customHeight="1">
      <c r="A55" s="17"/>
      <c r="B55" s="17"/>
      <c r="C55" s="17"/>
      <c r="D55" s="145"/>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46"/>
      <c r="AI55" s="146"/>
      <c r="AJ55" s="17"/>
      <c r="AK55" s="17"/>
      <c r="AL55" s="146"/>
      <c r="AM55" s="146"/>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11"/>
      <c r="DW55" s="111"/>
      <c r="DX55" s="111"/>
      <c r="DY55" s="111"/>
      <c r="DZ55" s="111"/>
      <c r="EA55" s="111"/>
      <c r="EB55" s="17"/>
      <c r="EC55" s="17"/>
      <c r="ED55" s="17"/>
      <c r="EE55" s="17"/>
      <c r="EF55" s="17"/>
      <c r="EG55" s="17"/>
      <c r="EH55" s="17"/>
      <c r="EI55" s="17"/>
      <c r="EJ55" s="17"/>
      <c r="EK55" s="17"/>
    </row>
    <row r="56" spans="1:141" ht="16.5" customHeight="1">
      <c r="A56" s="17"/>
      <c r="B56" s="17"/>
      <c r="C56" s="17"/>
      <c r="D56" s="145"/>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46"/>
      <c r="AI56" s="146"/>
      <c r="AJ56" s="17"/>
      <c r="AK56" s="17"/>
      <c r="AL56" s="146"/>
      <c r="AM56" s="146"/>
      <c r="AN56" s="17"/>
      <c r="AO56" s="17"/>
      <c r="AP56" s="17"/>
      <c r="AQ56" s="17"/>
      <c r="AR56" s="17"/>
      <c r="AS56" s="17"/>
      <c r="AT56" s="17"/>
      <c r="AU56" s="17"/>
      <c r="AV56" s="17"/>
      <c r="AW56" s="17"/>
      <c r="AX56" s="17"/>
      <c r="AY56" s="17"/>
      <c r="AZ56" s="17"/>
      <c r="BA56" s="17"/>
      <c r="BB56" s="17"/>
      <c r="BC56" s="17"/>
      <c r="BD56" s="17"/>
      <c r="BE56" s="17"/>
      <c r="BF56" s="17"/>
      <c r="BG56" s="17"/>
      <c r="BH56" s="17"/>
      <c r="BI56" s="148"/>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11"/>
      <c r="DW56" s="111"/>
      <c r="DX56" s="111"/>
      <c r="DY56" s="111"/>
      <c r="DZ56" s="111"/>
      <c r="EA56" s="111"/>
      <c r="EB56" s="17"/>
      <c r="EC56" s="17"/>
      <c r="ED56" s="17"/>
      <c r="EE56" s="17"/>
      <c r="EF56" s="17"/>
      <c r="EG56" s="17"/>
      <c r="EH56" s="17"/>
      <c r="EI56" s="17"/>
      <c r="EJ56" s="17"/>
      <c r="EK56" s="17"/>
    </row>
    <row r="57" spans="1:141" ht="16.5" customHeight="1">
      <c r="A57" s="17"/>
      <c r="B57" s="17"/>
      <c r="C57" s="17"/>
      <c r="D57" s="145"/>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46"/>
      <c r="AI57" s="146"/>
      <c r="AJ57" s="17"/>
      <c r="AK57" s="17"/>
      <c r="AL57" s="146"/>
      <c r="AM57" s="146"/>
      <c r="AN57" s="17"/>
      <c r="AO57" s="17"/>
      <c r="AP57" s="17"/>
      <c r="AQ57" s="17"/>
      <c r="AR57" s="17"/>
      <c r="AS57" s="17"/>
      <c r="AT57" s="17"/>
      <c r="AU57" s="17"/>
      <c r="AV57" s="17"/>
      <c r="AW57" s="17"/>
      <c r="AX57" s="17"/>
      <c r="AY57" s="17"/>
      <c r="AZ57" s="17"/>
      <c r="BA57" s="17"/>
      <c r="BB57" s="17"/>
      <c r="BC57" s="17"/>
      <c r="BD57" s="17"/>
      <c r="BE57" s="17"/>
      <c r="BF57" s="17"/>
      <c r="BG57" s="17"/>
      <c r="BH57" s="17"/>
      <c r="BI57" s="148"/>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11"/>
      <c r="DW57" s="111"/>
      <c r="DX57" s="111"/>
      <c r="DY57" s="111"/>
      <c r="DZ57" s="111"/>
      <c r="EA57" s="111"/>
      <c r="EB57" s="17"/>
      <c r="EC57" s="17"/>
      <c r="ED57" s="17"/>
      <c r="EE57" s="17"/>
      <c r="EF57" s="17"/>
      <c r="EG57" s="17"/>
      <c r="EH57" s="17"/>
      <c r="EI57" s="17"/>
      <c r="EJ57" s="17"/>
      <c r="EK57" s="17"/>
    </row>
    <row r="58" spans="1:141" ht="16.5" customHeight="1">
      <c r="A58" s="17"/>
      <c r="B58" s="17"/>
      <c r="C58" s="17"/>
      <c r="D58" s="145"/>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46"/>
      <c r="AI58" s="146"/>
      <c r="AJ58" s="17"/>
      <c r="AK58" s="17"/>
      <c r="AL58" s="146"/>
      <c r="AM58" s="146"/>
      <c r="AN58" s="17"/>
      <c r="AO58" s="17"/>
      <c r="AP58" s="17"/>
      <c r="AQ58" s="17"/>
      <c r="AR58" s="17"/>
      <c r="AS58" s="17"/>
      <c r="AT58" s="17"/>
      <c r="AU58" s="17"/>
      <c r="AV58" s="17"/>
      <c r="AW58" s="17"/>
      <c r="AX58" s="17"/>
      <c r="AY58" s="17"/>
      <c r="AZ58" s="17"/>
      <c r="BA58" s="17"/>
      <c r="BB58" s="17"/>
      <c r="BC58" s="17"/>
      <c r="BD58" s="17"/>
      <c r="BE58" s="17"/>
      <c r="BF58" s="17"/>
      <c r="BG58" s="17"/>
      <c r="BH58" s="17"/>
      <c r="BI58" s="148"/>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11"/>
      <c r="DW58" s="111"/>
      <c r="DX58" s="111"/>
      <c r="DY58" s="111"/>
      <c r="DZ58" s="111"/>
      <c r="EA58" s="111"/>
      <c r="EB58" s="17"/>
      <c r="EC58" s="17"/>
      <c r="ED58" s="17"/>
      <c r="EE58" s="17"/>
      <c r="EF58" s="17"/>
      <c r="EG58" s="17"/>
      <c r="EH58" s="17"/>
      <c r="EI58" s="17"/>
      <c r="EJ58" s="17"/>
      <c r="EK58" s="17"/>
    </row>
    <row r="59" spans="1:141" ht="16.5" customHeight="1">
      <c r="A59" s="17"/>
      <c r="B59" s="17"/>
      <c r="C59" s="17"/>
      <c r="D59" s="145"/>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46"/>
      <c r="AI59" s="146"/>
      <c r="AJ59" s="17"/>
      <c r="AK59" s="17"/>
      <c r="AL59" s="146"/>
      <c r="AM59" s="146"/>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11"/>
      <c r="DW59" s="111"/>
      <c r="DX59" s="111"/>
      <c r="DY59" s="111"/>
      <c r="DZ59" s="111"/>
      <c r="EA59" s="111"/>
      <c r="EB59" s="17"/>
      <c r="EC59" s="17"/>
      <c r="ED59" s="17"/>
      <c r="EE59" s="17"/>
      <c r="EF59" s="17"/>
      <c r="EG59" s="17"/>
      <c r="EH59" s="17"/>
      <c r="EI59" s="17"/>
      <c r="EJ59" s="17"/>
      <c r="EK59" s="17"/>
    </row>
    <row r="60" spans="1:141" ht="16.5" customHeight="1">
      <c r="A60" s="17"/>
      <c r="B60" s="17"/>
      <c r="C60" s="17"/>
      <c r="D60" s="145"/>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46"/>
      <c r="AI60" s="146"/>
      <c r="AJ60" s="17"/>
      <c r="AK60" s="17"/>
      <c r="AL60" s="146"/>
      <c r="AM60" s="146"/>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11"/>
      <c r="DW60" s="111"/>
      <c r="DX60" s="111"/>
      <c r="DY60" s="111"/>
      <c r="DZ60" s="111"/>
      <c r="EA60" s="111"/>
      <c r="EB60" s="17"/>
      <c r="EC60" s="17"/>
      <c r="ED60" s="17"/>
      <c r="EE60" s="17"/>
      <c r="EF60" s="17"/>
      <c r="EG60" s="17"/>
      <c r="EH60" s="17"/>
      <c r="EI60" s="17"/>
      <c r="EJ60" s="17"/>
      <c r="EK60" s="17"/>
    </row>
    <row r="61" spans="1:141" ht="16.5" customHeight="1">
      <c r="A61" s="17"/>
      <c r="B61" s="17"/>
      <c r="C61" s="17"/>
      <c r="D61" s="145"/>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46"/>
      <c r="AI61" s="146"/>
      <c r="AJ61" s="17"/>
      <c r="AK61" s="17"/>
      <c r="AL61" s="146"/>
      <c r="AM61" s="146"/>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11"/>
      <c r="DW61" s="111"/>
      <c r="DX61" s="111"/>
      <c r="DY61" s="111"/>
      <c r="DZ61" s="111"/>
      <c r="EA61" s="111"/>
      <c r="EB61" s="17"/>
      <c r="EC61" s="17"/>
      <c r="ED61" s="17"/>
      <c r="EE61" s="17"/>
      <c r="EF61" s="17"/>
      <c r="EG61" s="17"/>
      <c r="EH61" s="17"/>
      <c r="EI61" s="17"/>
      <c r="EJ61" s="17"/>
      <c r="EK61" s="17"/>
    </row>
    <row r="62" spans="1:141" ht="16.5" customHeight="1">
      <c r="A62" s="17"/>
      <c r="B62" s="17"/>
      <c r="C62" s="17"/>
      <c r="D62" s="145"/>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46"/>
      <c r="AI62" s="146"/>
      <c r="AJ62" s="17"/>
      <c r="AK62" s="17"/>
      <c r="AL62" s="146"/>
      <c r="AM62" s="146"/>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11"/>
      <c r="DW62" s="111"/>
      <c r="DX62" s="111"/>
      <c r="DY62" s="111"/>
      <c r="DZ62" s="111"/>
      <c r="EA62" s="111"/>
      <c r="EB62" s="17"/>
      <c r="EC62" s="17"/>
      <c r="ED62" s="17"/>
      <c r="EE62" s="17"/>
      <c r="EF62" s="17"/>
      <c r="EG62" s="17"/>
      <c r="EH62" s="17"/>
      <c r="EI62" s="17"/>
      <c r="EJ62" s="17"/>
      <c r="EK62" s="17"/>
    </row>
    <row r="63" spans="1:141" ht="16.5" customHeight="1">
      <c r="A63" s="17"/>
      <c r="B63" s="17"/>
      <c r="C63" s="17"/>
      <c r="D63" s="145"/>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46"/>
      <c r="AI63" s="146"/>
      <c r="AJ63" s="17"/>
      <c r="AK63" s="17"/>
      <c r="AL63" s="146"/>
      <c r="AM63" s="146"/>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11"/>
      <c r="DW63" s="111"/>
      <c r="DX63" s="111"/>
      <c r="DY63" s="111"/>
      <c r="DZ63" s="111"/>
      <c r="EA63" s="111"/>
      <c r="EB63" s="17"/>
      <c r="EC63" s="17"/>
      <c r="ED63" s="17"/>
      <c r="EE63" s="17"/>
      <c r="EF63" s="17"/>
      <c r="EG63" s="17"/>
      <c r="EH63" s="17"/>
      <c r="EI63" s="17"/>
      <c r="EJ63" s="17"/>
      <c r="EK63" s="17"/>
    </row>
    <row r="64" spans="1:141" ht="16.5" customHeight="1">
      <c r="A64" s="17"/>
      <c r="B64" s="17"/>
      <c r="C64" s="17"/>
      <c r="D64" s="145"/>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46"/>
      <c r="AI64" s="146"/>
      <c r="AJ64" s="17"/>
      <c r="AK64" s="17"/>
      <c r="AL64" s="146"/>
      <c r="AM64" s="146"/>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11"/>
      <c r="DW64" s="111"/>
      <c r="DX64" s="111"/>
      <c r="DY64" s="111"/>
      <c r="DZ64" s="111"/>
      <c r="EA64" s="111"/>
      <c r="EB64" s="17"/>
      <c r="EC64" s="17"/>
      <c r="ED64" s="17"/>
      <c r="EE64" s="17"/>
      <c r="EF64" s="17"/>
      <c r="EG64" s="17"/>
      <c r="EH64" s="17"/>
      <c r="EI64" s="17"/>
      <c r="EJ64" s="17"/>
      <c r="EK64" s="17"/>
    </row>
    <row r="65" spans="1:141" ht="16.5" customHeight="1">
      <c r="A65" s="17"/>
      <c r="B65" s="17"/>
      <c r="C65" s="17"/>
      <c r="D65" s="145"/>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46"/>
      <c r="AI65" s="146"/>
      <c r="AJ65" s="17"/>
      <c r="AK65" s="17"/>
      <c r="AL65" s="146"/>
      <c r="AM65" s="146"/>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11"/>
      <c r="DW65" s="111"/>
      <c r="DX65" s="111"/>
      <c r="DY65" s="111"/>
      <c r="DZ65" s="111"/>
      <c r="EA65" s="111"/>
      <c r="EB65" s="17"/>
      <c r="EC65" s="17"/>
      <c r="ED65" s="17"/>
      <c r="EE65" s="17"/>
      <c r="EF65" s="17"/>
      <c r="EG65" s="17"/>
      <c r="EH65" s="17"/>
      <c r="EI65" s="17"/>
      <c r="EJ65" s="17"/>
      <c r="EK65" s="17"/>
    </row>
    <row r="66" spans="1:141" ht="16.5" customHeight="1">
      <c r="A66" s="17"/>
      <c r="B66" s="17"/>
      <c r="C66" s="17"/>
      <c r="D66" s="145"/>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46"/>
      <c r="AI66" s="146"/>
      <c r="AJ66" s="17"/>
      <c r="AK66" s="17"/>
      <c r="AL66" s="146"/>
      <c r="AM66" s="146"/>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11"/>
      <c r="DW66" s="111"/>
      <c r="DX66" s="111"/>
      <c r="DY66" s="111"/>
      <c r="DZ66" s="111"/>
      <c r="EA66" s="111"/>
      <c r="EB66" s="17"/>
      <c r="EC66" s="17"/>
      <c r="ED66" s="17"/>
      <c r="EE66" s="17"/>
      <c r="EF66" s="17"/>
      <c r="EG66" s="17"/>
      <c r="EH66" s="17"/>
      <c r="EI66" s="17"/>
      <c r="EJ66" s="17"/>
      <c r="EK66" s="17"/>
    </row>
    <row r="67" spans="1:141" ht="16.5" customHeight="1">
      <c r="A67" s="17"/>
      <c r="B67" s="17"/>
      <c r="C67" s="17"/>
      <c r="D67" s="145"/>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46"/>
      <c r="AI67" s="146"/>
      <c r="AJ67" s="17"/>
      <c r="AK67" s="17"/>
      <c r="AL67" s="146"/>
      <c r="AM67" s="146"/>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11"/>
      <c r="DW67" s="111"/>
      <c r="DX67" s="111"/>
      <c r="DY67" s="111"/>
      <c r="DZ67" s="111"/>
      <c r="EA67" s="111"/>
      <c r="EB67" s="17"/>
      <c r="EC67" s="17"/>
      <c r="ED67" s="17"/>
      <c r="EE67" s="17"/>
      <c r="EF67" s="17"/>
      <c r="EG67" s="17"/>
      <c r="EH67" s="17"/>
      <c r="EI67" s="17"/>
      <c r="EJ67" s="17"/>
      <c r="EK67" s="17"/>
    </row>
    <row r="68" spans="1:141" ht="16.5" customHeight="1">
      <c r="A68" s="17"/>
      <c r="B68" s="17"/>
      <c r="C68" s="17"/>
      <c r="D68" s="14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46"/>
      <c r="AI68" s="146"/>
      <c r="AJ68" s="17"/>
      <c r="AK68" s="17"/>
      <c r="AL68" s="146"/>
      <c r="AM68" s="146"/>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11"/>
      <c r="DW68" s="111"/>
      <c r="DX68" s="111"/>
      <c r="DY68" s="111"/>
      <c r="DZ68" s="111"/>
      <c r="EA68" s="111"/>
      <c r="EB68" s="17"/>
      <c r="EC68" s="17"/>
      <c r="ED68" s="17"/>
      <c r="EE68" s="17"/>
      <c r="EF68" s="17"/>
      <c r="EG68" s="17"/>
      <c r="EH68" s="17"/>
      <c r="EI68" s="17"/>
      <c r="EJ68" s="17"/>
      <c r="EK68" s="17"/>
    </row>
    <row r="69" spans="1:141" ht="16.5" customHeight="1">
      <c r="A69" s="17"/>
      <c r="B69" s="17"/>
      <c r="C69" s="17"/>
      <c r="D69" s="145"/>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46"/>
      <c r="AI69" s="146"/>
      <c r="AJ69" s="17"/>
      <c r="AK69" s="17"/>
      <c r="AL69" s="146"/>
      <c r="AM69" s="146"/>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11"/>
      <c r="DW69" s="111"/>
      <c r="DX69" s="111"/>
      <c r="DY69" s="111"/>
      <c r="DZ69" s="111"/>
      <c r="EA69" s="111"/>
      <c r="EB69" s="17"/>
      <c r="EC69" s="17"/>
      <c r="ED69" s="17"/>
      <c r="EE69" s="17"/>
      <c r="EF69" s="17"/>
      <c r="EG69" s="17"/>
      <c r="EH69" s="17"/>
      <c r="EI69" s="17"/>
      <c r="EJ69" s="17"/>
      <c r="EK69" s="17"/>
    </row>
    <row r="70" spans="1:141" ht="16.5" customHeight="1">
      <c r="A70" s="17"/>
      <c r="B70" s="17"/>
      <c r="C70" s="17"/>
      <c r="D70" s="145"/>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46"/>
      <c r="AI70" s="146"/>
      <c r="AJ70" s="17"/>
      <c r="AK70" s="17"/>
      <c r="AL70" s="146"/>
      <c r="AM70" s="146"/>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11"/>
      <c r="DW70" s="111"/>
      <c r="DX70" s="111"/>
      <c r="DY70" s="111"/>
      <c r="DZ70" s="111"/>
      <c r="EA70" s="111"/>
      <c r="EB70" s="17"/>
      <c r="EC70" s="17"/>
      <c r="ED70" s="17"/>
      <c r="EE70" s="17"/>
      <c r="EF70" s="17"/>
      <c r="EG70" s="17"/>
      <c r="EH70" s="17"/>
      <c r="EI70" s="17"/>
      <c r="EJ70" s="17"/>
      <c r="EK70" s="17"/>
    </row>
    <row r="71" spans="1:141" ht="16.5" customHeight="1">
      <c r="A71" s="17"/>
      <c r="B71" s="17"/>
      <c r="C71" s="17"/>
      <c r="D71" s="145"/>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46"/>
      <c r="AI71" s="146"/>
      <c r="AJ71" s="17"/>
      <c r="AK71" s="17"/>
      <c r="AL71" s="146"/>
      <c r="AM71" s="146"/>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11"/>
      <c r="DW71" s="111"/>
      <c r="DX71" s="111"/>
      <c r="DY71" s="111"/>
      <c r="DZ71" s="111"/>
      <c r="EA71" s="111"/>
      <c r="EB71" s="17"/>
      <c r="EC71" s="17"/>
      <c r="ED71" s="17"/>
      <c r="EE71" s="17"/>
      <c r="EF71" s="17"/>
      <c r="EG71" s="17"/>
      <c r="EH71" s="17"/>
      <c r="EI71" s="17"/>
      <c r="EJ71" s="17"/>
      <c r="EK71" s="17"/>
    </row>
    <row r="72" spans="1:141" ht="16.5" customHeight="1">
      <c r="A72" s="17"/>
      <c r="B72" s="17"/>
      <c r="C72" s="17"/>
      <c r="D72" s="145"/>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46"/>
      <c r="AI72" s="146"/>
      <c r="AJ72" s="17"/>
      <c r="AK72" s="17"/>
      <c r="AL72" s="146"/>
      <c r="AM72" s="146"/>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11"/>
      <c r="DW72" s="111"/>
      <c r="DX72" s="111"/>
      <c r="DY72" s="111"/>
      <c r="DZ72" s="111"/>
      <c r="EA72" s="111"/>
      <c r="EB72" s="17"/>
      <c r="EC72" s="17"/>
      <c r="ED72" s="17"/>
      <c r="EE72" s="17"/>
      <c r="EF72" s="17"/>
      <c r="EG72" s="17"/>
      <c r="EH72" s="17"/>
      <c r="EI72" s="17"/>
      <c r="EJ72" s="17"/>
      <c r="EK72" s="17"/>
    </row>
    <row r="73" spans="1:141" ht="16.5" customHeight="1">
      <c r="A73" s="17"/>
      <c r="B73" s="17"/>
      <c r="C73" s="17"/>
      <c r="D73" s="145"/>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46"/>
      <c r="AI73" s="146"/>
      <c r="AJ73" s="17"/>
      <c r="AK73" s="17"/>
      <c r="AL73" s="146"/>
      <c r="AM73" s="146"/>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11"/>
      <c r="DW73" s="111"/>
      <c r="DX73" s="111"/>
      <c r="DY73" s="111"/>
      <c r="DZ73" s="111"/>
      <c r="EA73" s="111"/>
      <c r="EB73" s="17"/>
      <c r="EC73" s="17"/>
      <c r="ED73" s="17"/>
      <c r="EE73" s="17"/>
      <c r="EF73" s="17"/>
      <c r="EG73" s="17"/>
      <c r="EH73" s="17"/>
      <c r="EI73" s="17"/>
      <c r="EJ73" s="17"/>
      <c r="EK73" s="17"/>
    </row>
    <row r="74" spans="1:141" ht="16.5" customHeight="1">
      <c r="A74" s="17"/>
      <c r="B74" s="17"/>
      <c r="C74" s="17"/>
      <c r="D74" s="145"/>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46"/>
      <c r="AI74" s="146"/>
      <c r="AJ74" s="17"/>
      <c r="AK74" s="17"/>
      <c r="AL74" s="146"/>
      <c r="AM74" s="146"/>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11"/>
      <c r="DW74" s="111"/>
      <c r="DX74" s="111"/>
      <c r="DY74" s="111"/>
      <c r="DZ74" s="111"/>
      <c r="EA74" s="111"/>
      <c r="EB74" s="17"/>
      <c r="EC74" s="17"/>
      <c r="ED74" s="17"/>
      <c r="EE74" s="17"/>
      <c r="EF74" s="17"/>
      <c r="EG74" s="17"/>
      <c r="EH74" s="17"/>
      <c r="EI74" s="17"/>
      <c r="EJ74" s="17"/>
      <c r="EK74" s="17"/>
    </row>
    <row r="75" spans="1:141" ht="16.5" customHeight="1">
      <c r="A75" s="17"/>
      <c r="B75" s="17"/>
      <c r="C75" s="17"/>
      <c r="D75" s="14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46"/>
      <c r="AI75" s="146"/>
      <c r="AJ75" s="17"/>
      <c r="AK75" s="17"/>
      <c r="AL75" s="146"/>
      <c r="AM75" s="146"/>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11"/>
      <c r="DW75" s="111"/>
      <c r="DX75" s="111"/>
      <c r="DY75" s="111"/>
      <c r="DZ75" s="111"/>
      <c r="EA75" s="111"/>
      <c r="EB75" s="17"/>
      <c r="EC75" s="17"/>
      <c r="ED75" s="17"/>
      <c r="EE75" s="17"/>
      <c r="EF75" s="17"/>
      <c r="EG75" s="17"/>
      <c r="EH75" s="17"/>
      <c r="EI75" s="17"/>
      <c r="EJ75" s="17"/>
      <c r="EK75" s="17"/>
    </row>
    <row r="76" spans="1:141" ht="16.5" customHeight="1">
      <c r="A76" s="17"/>
      <c r="B76" s="17"/>
      <c r="C76" s="17"/>
      <c r="D76" s="145"/>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46"/>
      <c r="AI76" s="146"/>
      <c r="AJ76" s="17"/>
      <c r="AK76" s="17"/>
      <c r="AL76" s="146"/>
      <c r="AM76" s="146"/>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11"/>
      <c r="DW76" s="111"/>
      <c r="DX76" s="111"/>
      <c r="DY76" s="111"/>
      <c r="DZ76" s="111"/>
      <c r="EA76" s="111"/>
      <c r="EB76" s="17"/>
      <c r="EC76" s="17"/>
      <c r="ED76" s="17"/>
      <c r="EE76" s="17"/>
      <c r="EF76" s="17"/>
      <c r="EG76" s="17"/>
      <c r="EH76" s="17"/>
      <c r="EI76" s="17"/>
      <c r="EJ76" s="17"/>
      <c r="EK76" s="17"/>
    </row>
    <row r="77" spans="1:141" ht="16.5" customHeight="1">
      <c r="A77" s="17"/>
      <c r="B77" s="17"/>
      <c r="C77" s="17"/>
      <c r="D77" s="145"/>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46"/>
      <c r="AI77" s="146"/>
      <c r="AJ77" s="17"/>
      <c r="AK77" s="17"/>
      <c r="AL77" s="146"/>
      <c r="AM77" s="146"/>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11"/>
      <c r="DW77" s="111"/>
      <c r="DX77" s="111"/>
      <c r="DY77" s="111"/>
      <c r="DZ77" s="111"/>
      <c r="EA77" s="111"/>
      <c r="EB77" s="17"/>
      <c r="EC77" s="17"/>
      <c r="ED77" s="17"/>
      <c r="EE77" s="17"/>
      <c r="EF77" s="17"/>
      <c r="EG77" s="17"/>
      <c r="EH77" s="17"/>
      <c r="EI77" s="17"/>
      <c r="EJ77" s="17"/>
      <c r="EK77" s="17"/>
    </row>
    <row r="78" spans="1:141" ht="16.5" customHeight="1">
      <c r="A78" s="17"/>
      <c r="B78" s="17"/>
      <c r="C78" s="17"/>
      <c r="D78" s="145"/>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46"/>
      <c r="AI78" s="146"/>
      <c r="AJ78" s="17"/>
      <c r="AK78" s="17"/>
      <c r="AL78" s="146"/>
      <c r="AM78" s="146"/>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11"/>
      <c r="DW78" s="111"/>
      <c r="DX78" s="111"/>
      <c r="DY78" s="111"/>
      <c r="DZ78" s="111"/>
      <c r="EA78" s="111"/>
      <c r="EB78" s="17"/>
      <c r="EC78" s="17"/>
      <c r="ED78" s="17"/>
      <c r="EE78" s="17"/>
      <c r="EF78" s="17"/>
      <c r="EG78" s="17"/>
      <c r="EH78" s="17"/>
      <c r="EI78" s="17"/>
      <c r="EJ78" s="17"/>
      <c r="EK78" s="17"/>
    </row>
    <row r="79" spans="1:141" ht="16.5" customHeight="1">
      <c r="A79" s="17"/>
      <c r="B79" s="17"/>
      <c r="C79" s="17"/>
      <c r="D79" s="145"/>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46"/>
      <c r="AI79" s="146"/>
      <c r="AJ79" s="17"/>
      <c r="AK79" s="17"/>
      <c r="AL79" s="146"/>
      <c r="AM79" s="146"/>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11"/>
      <c r="DW79" s="111"/>
      <c r="DX79" s="111"/>
      <c r="DY79" s="111"/>
      <c r="DZ79" s="111"/>
      <c r="EA79" s="111"/>
      <c r="EB79" s="17"/>
      <c r="EC79" s="17"/>
      <c r="ED79" s="17"/>
      <c r="EE79" s="17"/>
      <c r="EF79" s="17"/>
      <c r="EG79" s="17"/>
      <c r="EH79" s="17"/>
      <c r="EI79" s="17"/>
      <c r="EJ79" s="17"/>
      <c r="EK79" s="17"/>
    </row>
    <row r="80" spans="1:141" ht="16.5" customHeight="1">
      <c r="A80" s="17"/>
      <c r="B80" s="17"/>
      <c r="C80" s="17"/>
      <c r="D80" s="145"/>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46"/>
      <c r="AI80" s="146"/>
      <c r="AJ80" s="17"/>
      <c r="AK80" s="17"/>
      <c r="AL80" s="146"/>
      <c r="AM80" s="146"/>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11"/>
      <c r="DW80" s="111"/>
      <c r="DX80" s="111"/>
      <c r="DY80" s="111"/>
      <c r="DZ80" s="111"/>
      <c r="EA80" s="111"/>
      <c r="EB80" s="17"/>
      <c r="EC80" s="17"/>
      <c r="ED80" s="17"/>
      <c r="EE80" s="17"/>
      <c r="EF80" s="17"/>
      <c r="EG80" s="17"/>
      <c r="EH80" s="17"/>
      <c r="EI80" s="17"/>
      <c r="EJ80" s="17"/>
      <c r="EK80" s="17"/>
    </row>
    <row r="81" spans="1:141" ht="16.5" customHeight="1">
      <c r="A81" s="17"/>
      <c r="B81" s="17"/>
      <c r="C81" s="17"/>
      <c r="D81" s="145"/>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46"/>
      <c r="AI81" s="146"/>
      <c r="AJ81" s="17"/>
      <c r="AK81" s="17"/>
      <c r="AL81" s="146"/>
      <c r="AM81" s="146"/>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11"/>
      <c r="DW81" s="111"/>
      <c r="DX81" s="111"/>
      <c r="DY81" s="111"/>
      <c r="DZ81" s="111"/>
      <c r="EA81" s="111"/>
      <c r="EB81" s="17"/>
      <c r="EC81" s="17"/>
      <c r="ED81" s="17"/>
      <c r="EE81" s="17"/>
      <c r="EF81" s="17"/>
      <c r="EG81" s="17"/>
      <c r="EH81" s="17"/>
      <c r="EI81" s="17"/>
      <c r="EJ81" s="17"/>
      <c r="EK81" s="17"/>
    </row>
    <row r="82" spans="1:141" ht="16.5" customHeight="1">
      <c r="A82" s="17"/>
      <c r="B82" s="17"/>
      <c r="C82" s="17"/>
      <c r="D82" s="145"/>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46"/>
      <c r="AI82" s="146"/>
      <c r="AJ82" s="17"/>
      <c r="AK82" s="17"/>
      <c r="AL82" s="146"/>
      <c r="AM82" s="146"/>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11"/>
      <c r="DW82" s="111"/>
      <c r="DX82" s="111"/>
      <c r="DY82" s="111"/>
      <c r="DZ82" s="111"/>
      <c r="EA82" s="111"/>
      <c r="EB82" s="17"/>
      <c r="EC82" s="17"/>
      <c r="ED82" s="17"/>
      <c r="EE82" s="17"/>
      <c r="EF82" s="17"/>
      <c r="EG82" s="17"/>
      <c r="EH82" s="17"/>
      <c r="EI82" s="17"/>
      <c r="EJ82" s="17"/>
      <c r="EK82" s="17"/>
    </row>
    <row r="83" spans="1:141" ht="16.5" customHeight="1">
      <c r="A83" s="17"/>
      <c r="B83" s="17"/>
      <c r="C83" s="17"/>
      <c r="D83" s="145"/>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46"/>
      <c r="AI83" s="146"/>
      <c r="AJ83" s="17"/>
      <c r="AK83" s="17"/>
      <c r="AL83" s="146"/>
      <c r="AM83" s="146"/>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11"/>
      <c r="DW83" s="111"/>
      <c r="DX83" s="111"/>
      <c r="DY83" s="111"/>
      <c r="DZ83" s="111"/>
      <c r="EA83" s="111"/>
      <c r="EB83" s="17"/>
      <c r="EC83" s="17"/>
      <c r="ED83" s="17"/>
      <c r="EE83" s="17"/>
      <c r="EF83" s="17"/>
      <c r="EG83" s="17"/>
      <c r="EH83" s="17"/>
      <c r="EI83" s="17"/>
      <c r="EJ83" s="17"/>
      <c r="EK83" s="17"/>
    </row>
    <row r="84" spans="1:141" ht="16.5" customHeight="1">
      <c r="A84" s="17"/>
      <c r="B84" s="17"/>
      <c r="C84" s="17"/>
      <c r="D84" s="145"/>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46"/>
      <c r="AI84" s="146"/>
      <c r="AJ84" s="17"/>
      <c r="AK84" s="17"/>
      <c r="AL84" s="146"/>
      <c r="AM84" s="146"/>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11"/>
      <c r="DW84" s="111"/>
      <c r="DX84" s="111"/>
      <c r="DY84" s="111"/>
      <c r="DZ84" s="111"/>
      <c r="EA84" s="111"/>
      <c r="EB84" s="17"/>
      <c r="EC84" s="17"/>
      <c r="ED84" s="17"/>
      <c r="EE84" s="17"/>
      <c r="EF84" s="17"/>
      <c r="EG84" s="17"/>
      <c r="EH84" s="17"/>
      <c r="EI84" s="17"/>
      <c r="EJ84" s="17"/>
      <c r="EK84" s="17"/>
    </row>
    <row r="85" spans="1:141" ht="16.5" customHeight="1">
      <c r="A85" s="17"/>
      <c r="B85" s="17"/>
      <c r="C85" s="17"/>
      <c r="D85" s="14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46"/>
      <c r="AI85" s="146"/>
      <c r="AJ85" s="17"/>
      <c r="AK85" s="17"/>
      <c r="AL85" s="146"/>
      <c r="AM85" s="146"/>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11"/>
      <c r="DW85" s="111"/>
      <c r="DX85" s="111"/>
      <c r="DY85" s="111"/>
      <c r="DZ85" s="111"/>
      <c r="EA85" s="111"/>
      <c r="EB85" s="17"/>
      <c r="EC85" s="17"/>
      <c r="ED85" s="17"/>
      <c r="EE85" s="17"/>
      <c r="EF85" s="17"/>
      <c r="EG85" s="17"/>
      <c r="EH85" s="17"/>
      <c r="EI85" s="17"/>
      <c r="EJ85" s="17"/>
      <c r="EK85" s="17"/>
    </row>
    <row r="86" spans="1:141" ht="16.5" customHeight="1">
      <c r="A86" s="17"/>
      <c r="B86" s="17"/>
      <c r="C86" s="17"/>
      <c r="D86" s="145"/>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46"/>
      <c r="AI86" s="146"/>
      <c r="AJ86" s="17"/>
      <c r="AK86" s="17"/>
      <c r="AL86" s="146"/>
      <c r="AM86" s="146"/>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11"/>
      <c r="DW86" s="111"/>
      <c r="DX86" s="111"/>
      <c r="DY86" s="111"/>
      <c r="DZ86" s="111"/>
      <c r="EA86" s="111"/>
      <c r="EB86" s="17"/>
      <c r="EC86" s="17"/>
      <c r="ED86" s="17"/>
      <c r="EE86" s="17"/>
      <c r="EF86" s="17"/>
      <c r="EG86" s="17"/>
      <c r="EH86" s="17"/>
      <c r="EI86" s="17"/>
      <c r="EJ86" s="17"/>
      <c r="EK86" s="17"/>
    </row>
    <row r="87" spans="1:141" ht="16.5" customHeight="1">
      <c r="A87" s="17"/>
      <c r="B87" s="17"/>
      <c r="C87" s="17"/>
      <c r="D87" s="145"/>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46"/>
      <c r="AI87" s="146"/>
      <c r="AJ87" s="17"/>
      <c r="AK87" s="17"/>
      <c r="AL87" s="146"/>
      <c r="AM87" s="146"/>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11"/>
      <c r="DW87" s="111"/>
      <c r="DX87" s="111"/>
      <c r="DY87" s="111"/>
      <c r="DZ87" s="111"/>
      <c r="EA87" s="111"/>
      <c r="EB87" s="17"/>
      <c r="EC87" s="17"/>
      <c r="ED87" s="17"/>
      <c r="EE87" s="17"/>
      <c r="EF87" s="17"/>
      <c r="EG87" s="17"/>
      <c r="EH87" s="17"/>
      <c r="EI87" s="17"/>
      <c r="EJ87" s="17"/>
      <c r="EK87" s="17"/>
    </row>
    <row r="88" spans="1:141" ht="16.5" customHeight="1">
      <c r="A88" s="17"/>
      <c r="B88" s="17"/>
      <c r="C88" s="17"/>
      <c r="D88" s="145"/>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46"/>
      <c r="AI88" s="146"/>
      <c r="AJ88" s="17"/>
      <c r="AK88" s="17"/>
      <c r="AL88" s="146"/>
      <c r="AM88" s="146"/>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11"/>
      <c r="DW88" s="111"/>
      <c r="DX88" s="111"/>
      <c r="DY88" s="111"/>
      <c r="DZ88" s="111"/>
      <c r="EA88" s="111"/>
      <c r="EB88" s="17"/>
      <c r="EC88" s="17"/>
      <c r="ED88" s="17"/>
      <c r="EE88" s="17"/>
      <c r="EF88" s="17"/>
      <c r="EG88" s="17"/>
      <c r="EH88" s="17"/>
      <c r="EI88" s="17"/>
      <c r="EJ88" s="17"/>
      <c r="EK88" s="17"/>
    </row>
    <row r="89" spans="1:141" ht="16.5" customHeight="1">
      <c r="A89" s="17"/>
      <c r="B89" s="17"/>
      <c r="C89" s="17"/>
      <c r="D89" s="145"/>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46"/>
      <c r="AI89" s="146"/>
      <c r="AJ89" s="17"/>
      <c r="AK89" s="17"/>
      <c r="AL89" s="146"/>
      <c r="AM89" s="146"/>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11"/>
      <c r="DW89" s="111"/>
      <c r="DX89" s="111"/>
      <c r="DY89" s="111"/>
      <c r="DZ89" s="111"/>
      <c r="EA89" s="111"/>
      <c r="EB89" s="17"/>
      <c r="EC89" s="17"/>
      <c r="ED89" s="17"/>
      <c r="EE89" s="17"/>
      <c r="EF89" s="17"/>
      <c r="EG89" s="17"/>
      <c r="EH89" s="17"/>
      <c r="EI89" s="17"/>
      <c r="EJ89" s="17"/>
      <c r="EK89" s="17"/>
    </row>
    <row r="90" spans="1:141" ht="16.5" customHeight="1">
      <c r="A90" s="17"/>
      <c r="B90" s="17"/>
      <c r="C90" s="17"/>
      <c r="D90" s="145"/>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46"/>
      <c r="AI90" s="146"/>
      <c r="AJ90" s="17"/>
      <c r="AK90" s="17"/>
      <c r="AL90" s="146"/>
      <c r="AM90" s="146"/>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11"/>
      <c r="DW90" s="111"/>
      <c r="DX90" s="111"/>
      <c r="DY90" s="111"/>
      <c r="DZ90" s="111"/>
      <c r="EA90" s="111"/>
      <c r="EB90" s="17"/>
      <c r="EC90" s="17"/>
      <c r="ED90" s="17"/>
      <c r="EE90" s="17"/>
      <c r="EF90" s="17"/>
      <c r="EG90" s="17"/>
      <c r="EH90" s="17"/>
      <c r="EI90" s="17"/>
      <c r="EJ90" s="17"/>
      <c r="EK90" s="17"/>
    </row>
    <row r="91" spans="1:141" ht="16.5" customHeight="1">
      <c r="A91" s="17"/>
      <c r="B91" s="17"/>
      <c r="C91" s="17"/>
      <c r="D91" s="145"/>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46"/>
      <c r="AI91" s="146"/>
      <c r="AJ91" s="17"/>
      <c r="AK91" s="17"/>
      <c r="AL91" s="146"/>
      <c r="AM91" s="146"/>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11"/>
      <c r="DW91" s="111"/>
      <c r="DX91" s="111"/>
      <c r="DY91" s="111"/>
      <c r="DZ91" s="111"/>
      <c r="EA91" s="111"/>
      <c r="EB91" s="17"/>
      <c r="EC91" s="17"/>
      <c r="ED91" s="17"/>
      <c r="EE91" s="17"/>
      <c r="EF91" s="17"/>
      <c r="EG91" s="17"/>
      <c r="EH91" s="17"/>
      <c r="EI91" s="17"/>
      <c r="EJ91" s="17"/>
      <c r="EK91" s="17"/>
    </row>
    <row r="92" spans="1:141" ht="16.5" customHeight="1">
      <c r="A92" s="17"/>
      <c r="B92" s="17"/>
      <c r="C92" s="17"/>
      <c r="D92" s="145"/>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46"/>
      <c r="AI92" s="146"/>
      <c r="AJ92" s="17"/>
      <c r="AK92" s="17"/>
      <c r="AL92" s="146"/>
      <c r="AM92" s="146"/>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11"/>
      <c r="DW92" s="111"/>
      <c r="DX92" s="111"/>
      <c r="DY92" s="111"/>
      <c r="DZ92" s="111"/>
      <c r="EA92" s="111"/>
      <c r="EB92" s="17"/>
      <c r="EC92" s="17"/>
      <c r="ED92" s="17"/>
      <c r="EE92" s="17"/>
      <c r="EF92" s="17"/>
      <c r="EG92" s="17"/>
      <c r="EH92" s="17"/>
      <c r="EI92" s="17"/>
      <c r="EJ92" s="17"/>
      <c r="EK92" s="17"/>
    </row>
    <row r="93" spans="1:141" ht="16.5" customHeight="1">
      <c r="A93" s="17"/>
      <c r="B93" s="17"/>
      <c r="C93" s="17"/>
      <c r="D93" s="145"/>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46"/>
      <c r="AI93" s="146"/>
      <c r="AJ93" s="17"/>
      <c r="AK93" s="17"/>
      <c r="AL93" s="146"/>
      <c r="AM93" s="146"/>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11"/>
      <c r="DW93" s="111"/>
      <c r="DX93" s="111"/>
      <c r="DY93" s="111"/>
      <c r="DZ93" s="111"/>
      <c r="EA93" s="111"/>
      <c r="EB93" s="17"/>
      <c r="EC93" s="17"/>
      <c r="ED93" s="17"/>
      <c r="EE93" s="17"/>
      <c r="EF93" s="17"/>
      <c r="EG93" s="17"/>
      <c r="EH93" s="17"/>
      <c r="EI93" s="17"/>
      <c r="EJ93" s="17"/>
      <c r="EK93" s="17"/>
    </row>
    <row r="94" spans="1:141" ht="16.5" customHeight="1">
      <c r="A94" s="17"/>
      <c r="B94" s="17"/>
      <c r="C94" s="17"/>
      <c r="D94" s="145"/>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46"/>
      <c r="AI94" s="146"/>
      <c r="AJ94" s="17"/>
      <c r="AK94" s="17"/>
      <c r="AL94" s="146"/>
      <c r="AM94" s="146"/>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11"/>
      <c r="DW94" s="111"/>
      <c r="DX94" s="111"/>
      <c r="DY94" s="111"/>
      <c r="DZ94" s="111"/>
      <c r="EA94" s="111"/>
      <c r="EB94" s="17"/>
      <c r="EC94" s="17"/>
      <c r="ED94" s="17"/>
      <c r="EE94" s="17"/>
      <c r="EF94" s="17"/>
      <c r="EG94" s="17"/>
      <c r="EH94" s="17"/>
      <c r="EI94" s="17"/>
      <c r="EJ94" s="17"/>
      <c r="EK94" s="17"/>
    </row>
    <row r="95" spans="1:141" ht="16.5" customHeight="1">
      <c r="A95" s="17"/>
      <c r="B95" s="17"/>
      <c r="C95" s="17"/>
      <c r="D95" s="145"/>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46"/>
      <c r="AI95" s="146"/>
      <c r="AJ95" s="17"/>
      <c r="AK95" s="17"/>
      <c r="AL95" s="146"/>
      <c r="AM95" s="146"/>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11"/>
      <c r="DW95" s="111"/>
      <c r="DX95" s="111"/>
      <c r="DY95" s="111"/>
      <c r="DZ95" s="111"/>
      <c r="EA95" s="111"/>
      <c r="EB95" s="17"/>
      <c r="EC95" s="17"/>
      <c r="ED95" s="17"/>
      <c r="EE95" s="17"/>
      <c r="EF95" s="17"/>
      <c r="EG95" s="17"/>
      <c r="EH95" s="17"/>
      <c r="EI95" s="17"/>
      <c r="EJ95" s="17"/>
      <c r="EK95" s="17"/>
    </row>
    <row r="96" spans="1:141" ht="16.5" customHeight="1">
      <c r="A96" s="17"/>
      <c r="B96" s="17"/>
      <c r="C96" s="17"/>
      <c r="D96" s="145"/>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46"/>
      <c r="AI96" s="146"/>
      <c r="AJ96" s="17"/>
      <c r="AK96" s="17"/>
      <c r="AL96" s="146"/>
      <c r="AM96" s="146"/>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11"/>
      <c r="DW96" s="111"/>
      <c r="DX96" s="111"/>
      <c r="DY96" s="111"/>
      <c r="DZ96" s="111"/>
      <c r="EA96" s="111"/>
      <c r="EB96" s="17"/>
      <c r="EC96" s="17"/>
      <c r="ED96" s="17"/>
      <c r="EE96" s="17"/>
      <c r="EF96" s="17"/>
      <c r="EG96" s="17"/>
      <c r="EH96" s="17"/>
      <c r="EI96" s="17"/>
      <c r="EJ96" s="17"/>
      <c r="EK96" s="17"/>
    </row>
    <row r="97" spans="1:141" ht="16.5" customHeight="1">
      <c r="A97" s="17"/>
      <c r="B97" s="17"/>
      <c r="C97" s="17"/>
      <c r="D97" s="145"/>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46"/>
      <c r="AI97" s="146"/>
      <c r="AJ97" s="17"/>
      <c r="AK97" s="17"/>
      <c r="AL97" s="146"/>
      <c r="AM97" s="146"/>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11"/>
      <c r="DW97" s="111"/>
      <c r="DX97" s="111"/>
      <c r="DY97" s="111"/>
      <c r="DZ97" s="111"/>
      <c r="EA97" s="111"/>
      <c r="EB97" s="17"/>
      <c r="EC97" s="17"/>
      <c r="ED97" s="17"/>
      <c r="EE97" s="17"/>
      <c r="EF97" s="17"/>
      <c r="EG97" s="17"/>
      <c r="EH97" s="17"/>
      <c r="EI97" s="17"/>
      <c r="EJ97" s="17"/>
      <c r="EK97" s="17"/>
    </row>
    <row r="98" spans="1:141" ht="16.5" customHeight="1">
      <c r="A98" s="17"/>
      <c r="B98" s="17"/>
      <c r="C98" s="17"/>
      <c r="D98" s="145"/>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46"/>
      <c r="AI98" s="146"/>
      <c r="AJ98" s="17"/>
      <c r="AK98" s="17"/>
      <c r="AL98" s="146"/>
      <c r="AM98" s="146"/>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11"/>
      <c r="DW98" s="111"/>
      <c r="DX98" s="111"/>
      <c r="DY98" s="111"/>
      <c r="DZ98" s="111"/>
      <c r="EA98" s="111"/>
      <c r="EB98" s="17"/>
      <c r="EC98" s="17"/>
      <c r="ED98" s="17"/>
      <c r="EE98" s="17"/>
      <c r="EF98" s="17"/>
      <c r="EG98" s="17"/>
      <c r="EH98" s="17"/>
      <c r="EI98" s="17"/>
      <c r="EJ98" s="17"/>
      <c r="EK98" s="17"/>
    </row>
    <row r="99" spans="1:141" ht="16.5" customHeight="1">
      <c r="A99" s="17"/>
      <c r="B99" s="17"/>
      <c r="C99" s="17"/>
      <c r="D99" s="145"/>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46"/>
      <c r="AI99" s="146"/>
      <c r="AJ99" s="17"/>
      <c r="AK99" s="17"/>
      <c r="AL99" s="146"/>
      <c r="AM99" s="146"/>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11"/>
      <c r="DW99" s="111"/>
      <c r="DX99" s="111"/>
      <c r="DY99" s="111"/>
      <c r="DZ99" s="111"/>
      <c r="EA99" s="111"/>
      <c r="EB99" s="17"/>
      <c r="EC99" s="17"/>
      <c r="ED99" s="17"/>
      <c r="EE99" s="17"/>
      <c r="EF99" s="17"/>
      <c r="EG99" s="17"/>
      <c r="EH99" s="17"/>
      <c r="EI99" s="17"/>
      <c r="EJ99" s="17"/>
      <c r="EK99" s="17"/>
    </row>
    <row r="100" spans="1:141" ht="16.5" customHeight="1">
      <c r="A100" s="17"/>
      <c r="B100" s="17"/>
      <c r="C100" s="17"/>
      <c r="D100" s="145"/>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46"/>
      <c r="AI100" s="146"/>
      <c r="AJ100" s="17"/>
      <c r="AK100" s="17"/>
      <c r="AL100" s="146"/>
      <c r="AM100" s="146"/>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11"/>
      <c r="DW100" s="111"/>
      <c r="DX100" s="111"/>
      <c r="DY100" s="111"/>
      <c r="DZ100" s="111"/>
      <c r="EA100" s="111"/>
      <c r="EB100" s="17"/>
      <c r="EC100" s="17"/>
      <c r="ED100" s="17"/>
      <c r="EE100" s="17"/>
      <c r="EF100" s="17"/>
      <c r="EG100" s="17"/>
      <c r="EH100" s="17"/>
      <c r="EI100" s="17"/>
      <c r="EJ100" s="17"/>
      <c r="EK100" s="17"/>
    </row>
    <row r="101" spans="1:141" ht="16.5" customHeight="1">
      <c r="A101" s="17"/>
      <c r="B101" s="17"/>
      <c r="C101" s="17"/>
      <c r="D101" s="145"/>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46"/>
      <c r="AI101" s="146"/>
      <c r="AJ101" s="17"/>
      <c r="AK101" s="17"/>
      <c r="AL101" s="146"/>
      <c r="AM101" s="146"/>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11"/>
      <c r="DW101" s="111"/>
      <c r="DX101" s="111"/>
      <c r="DY101" s="111"/>
      <c r="DZ101" s="111"/>
      <c r="EA101" s="111"/>
      <c r="EB101" s="17"/>
      <c r="EC101" s="17"/>
      <c r="ED101" s="17"/>
      <c r="EE101" s="17"/>
      <c r="EF101" s="17"/>
      <c r="EG101" s="17"/>
      <c r="EH101" s="17"/>
      <c r="EI101" s="17"/>
      <c r="EJ101" s="17"/>
      <c r="EK101" s="17"/>
    </row>
    <row r="102" spans="1:141" ht="16.5" customHeight="1">
      <c r="A102" s="17"/>
      <c r="B102" s="17"/>
      <c r="C102" s="17"/>
      <c r="D102" s="145"/>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46"/>
      <c r="AI102" s="146"/>
      <c r="AJ102" s="17"/>
      <c r="AK102" s="17"/>
      <c r="AL102" s="146"/>
      <c r="AM102" s="146"/>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11"/>
      <c r="DW102" s="111"/>
      <c r="DX102" s="111"/>
      <c r="DY102" s="111"/>
      <c r="DZ102" s="111"/>
      <c r="EA102" s="111"/>
      <c r="EB102" s="17"/>
      <c r="EC102" s="17"/>
      <c r="ED102" s="17"/>
      <c r="EE102" s="17"/>
      <c r="EF102" s="17"/>
      <c r="EG102" s="17"/>
      <c r="EH102" s="17"/>
      <c r="EI102" s="17"/>
      <c r="EJ102" s="17"/>
      <c r="EK102" s="17"/>
    </row>
    <row r="103" spans="1:141" ht="16.5" customHeight="1">
      <c r="A103" s="17"/>
      <c r="B103" s="17"/>
      <c r="C103" s="17"/>
      <c r="D103" s="145"/>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46"/>
      <c r="AI103" s="146"/>
      <c r="AJ103" s="17"/>
      <c r="AK103" s="17"/>
      <c r="AL103" s="146"/>
      <c r="AM103" s="146"/>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11"/>
      <c r="DW103" s="111"/>
      <c r="DX103" s="111"/>
      <c r="DY103" s="111"/>
      <c r="DZ103" s="111"/>
      <c r="EA103" s="111"/>
      <c r="EB103" s="17"/>
      <c r="EC103" s="17"/>
      <c r="ED103" s="17"/>
      <c r="EE103" s="17"/>
      <c r="EF103" s="17"/>
      <c r="EG103" s="17"/>
      <c r="EH103" s="17"/>
      <c r="EI103" s="17"/>
      <c r="EJ103" s="17"/>
      <c r="EK103" s="17"/>
    </row>
    <row r="104" spans="1:141" ht="16.5" customHeight="1">
      <c r="A104" s="17"/>
      <c r="B104" s="17"/>
      <c r="C104" s="17"/>
      <c r="D104" s="145"/>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46"/>
      <c r="AI104" s="146"/>
      <c r="AJ104" s="17"/>
      <c r="AK104" s="17"/>
      <c r="AL104" s="146"/>
      <c r="AM104" s="146"/>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11"/>
      <c r="DW104" s="111"/>
      <c r="DX104" s="111"/>
      <c r="DY104" s="111"/>
      <c r="DZ104" s="111"/>
      <c r="EA104" s="111"/>
      <c r="EB104" s="17"/>
      <c r="EC104" s="17"/>
      <c r="ED104" s="17"/>
      <c r="EE104" s="17"/>
      <c r="EF104" s="17"/>
      <c r="EG104" s="17"/>
      <c r="EH104" s="17"/>
      <c r="EI104" s="17"/>
      <c r="EJ104" s="17"/>
      <c r="EK104" s="17"/>
    </row>
    <row r="105" spans="1:141" ht="16.5" customHeight="1">
      <c r="A105" s="17"/>
      <c r="B105" s="17"/>
      <c r="C105" s="17"/>
      <c r="D105" s="145"/>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46"/>
      <c r="AI105" s="146"/>
      <c r="AJ105" s="17"/>
      <c r="AK105" s="17"/>
      <c r="AL105" s="146"/>
      <c r="AM105" s="146"/>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11"/>
      <c r="DW105" s="111"/>
      <c r="DX105" s="111"/>
      <c r="DY105" s="111"/>
      <c r="DZ105" s="111"/>
      <c r="EA105" s="111"/>
      <c r="EB105" s="17"/>
      <c r="EC105" s="17"/>
      <c r="ED105" s="17"/>
      <c r="EE105" s="17"/>
      <c r="EF105" s="17"/>
      <c r="EG105" s="17"/>
      <c r="EH105" s="17"/>
      <c r="EI105" s="17"/>
      <c r="EJ105" s="17"/>
      <c r="EK105" s="17"/>
    </row>
    <row r="106" spans="1:141" ht="16.5" customHeight="1">
      <c r="A106" s="17"/>
      <c r="B106" s="17"/>
      <c r="C106" s="17"/>
      <c r="D106" s="145"/>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46"/>
      <c r="AI106" s="146"/>
      <c r="AJ106" s="17"/>
      <c r="AK106" s="17"/>
      <c r="AL106" s="146"/>
      <c r="AM106" s="146"/>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11"/>
      <c r="DW106" s="111"/>
      <c r="DX106" s="111"/>
      <c r="DY106" s="111"/>
      <c r="DZ106" s="111"/>
      <c r="EA106" s="111"/>
      <c r="EB106" s="17"/>
      <c r="EC106" s="17"/>
      <c r="ED106" s="17"/>
      <c r="EE106" s="17"/>
      <c r="EF106" s="17"/>
      <c r="EG106" s="17"/>
      <c r="EH106" s="17"/>
      <c r="EI106" s="17"/>
      <c r="EJ106" s="17"/>
      <c r="EK106" s="17"/>
    </row>
    <row r="107" spans="1:141" ht="16.5" customHeight="1">
      <c r="A107" s="17"/>
      <c r="B107" s="17"/>
      <c r="C107" s="17"/>
      <c r="D107" s="145"/>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46"/>
      <c r="AI107" s="146"/>
      <c r="AJ107" s="17"/>
      <c r="AK107" s="17"/>
      <c r="AL107" s="146"/>
      <c r="AM107" s="146"/>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11"/>
      <c r="DW107" s="111"/>
      <c r="DX107" s="111"/>
      <c r="DY107" s="111"/>
      <c r="DZ107" s="111"/>
      <c r="EA107" s="111"/>
      <c r="EB107" s="17"/>
      <c r="EC107" s="17"/>
      <c r="ED107" s="17"/>
      <c r="EE107" s="17"/>
      <c r="EF107" s="17"/>
      <c r="EG107" s="17"/>
      <c r="EH107" s="17"/>
      <c r="EI107" s="17"/>
      <c r="EJ107" s="17"/>
      <c r="EK107" s="17"/>
    </row>
    <row r="108" spans="1:141" ht="16.5" customHeight="1">
      <c r="A108" s="17"/>
      <c r="B108" s="17"/>
      <c r="C108" s="17"/>
      <c r="D108" s="145"/>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46"/>
      <c r="AI108" s="146"/>
      <c r="AJ108" s="17"/>
      <c r="AK108" s="17"/>
      <c r="AL108" s="146"/>
      <c r="AM108" s="146"/>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11"/>
      <c r="DW108" s="111"/>
      <c r="DX108" s="111"/>
      <c r="DY108" s="111"/>
      <c r="DZ108" s="111"/>
      <c r="EA108" s="111"/>
      <c r="EB108" s="17"/>
      <c r="EC108" s="17"/>
      <c r="ED108" s="17"/>
      <c r="EE108" s="17"/>
      <c r="EF108" s="17"/>
      <c r="EG108" s="17"/>
      <c r="EH108" s="17"/>
      <c r="EI108" s="17"/>
      <c r="EJ108" s="17"/>
      <c r="EK108" s="17"/>
    </row>
    <row r="109" spans="1:141" ht="16.5" customHeight="1">
      <c r="A109" s="17"/>
      <c r="B109" s="17"/>
      <c r="C109" s="17"/>
      <c r="D109" s="145"/>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46"/>
      <c r="AI109" s="146"/>
      <c r="AJ109" s="17"/>
      <c r="AK109" s="17"/>
      <c r="AL109" s="146"/>
      <c r="AM109" s="146"/>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11"/>
      <c r="DW109" s="111"/>
      <c r="DX109" s="111"/>
      <c r="DY109" s="111"/>
      <c r="DZ109" s="111"/>
      <c r="EA109" s="111"/>
      <c r="EB109" s="17"/>
      <c r="EC109" s="17"/>
      <c r="ED109" s="17"/>
      <c r="EE109" s="17"/>
      <c r="EF109" s="17"/>
      <c r="EG109" s="17"/>
      <c r="EH109" s="17"/>
      <c r="EI109" s="17"/>
      <c r="EJ109" s="17"/>
      <c r="EK109" s="17"/>
    </row>
    <row r="110" spans="1:141" ht="16.5" customHeight="1">
      <c r="A110" s="17"/>
      <c r="B110" s="17"/>
      <c r="C110" s="17"/>
      <c r="D110" s="145"/>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46"/>
      <c r="AI110" s="146"/>
      <c r="AJ110" s="17"/>
      <c r="AK110" s="17"/>
      <c r="AL110" s="146"/>
      <c r="AM110" s="146"/>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11"/>
      <c r="DW110" s="111"/>
      <c r="DX110" s="111"/>
      <c r="DY110" s="111"/>
      <c r="DZ110" s="111"/>
      <c r="EA110" s="111"/>
      <c r="EB110" s="17"/>
      <c r="EC110" s="17"/>
      <c r="ED110" s="17"/>
      <c r="EE110" s="17"/>
      <c r="EF110" s="17"/>
      <c r="EG110" s="17"/>
      <c r="EH110" s="17"/>
      <c r="EI110" s="17"/>
      <c r="EJ110" s="17"/>
      <c r="EK110" s="17"/>
    </row>
    <row r="111" spans="1:141" ht="16.5" customHeight="1">
      <c r="A111" s="17"/>
      <c r="B111" s="17"/>
      <c r="C111" s="17"/>
      <c r="D111" s="145"/>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46"/>
      <c r="AI111" s="146"/>
      <c r="AJ111" s="17"/>
      <c r="AK111" s="17"/>
      <c r="AL111" s="146"/>
      <c r="AM111" s="146"/>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11"/>
      <c r="DW111" s="111"/>
      <c r="DX111" s="111"/>
      <c r="DY111" s="111"/>
      <c r="DZ111" s="111"/>
      <c r="EA111" s="111"/>
      <c r="EB111" s="17"/>
      <c r="EC111" s="17"/>
      <c r="ED111" s="17"/>
      <c r="EE111" s="17"/>
      <c r="EF111" s="17"/>
      <c r="EG111" s="17"/>
      <c r="EH111" s="17"/>
      <c r="EI111" s="17"/>
      <c r="EJ111" s="17"/>
      <c r="EK111" s="17"/>
    </row>
    <row r="112" spans="1:141" ht="16.5" customHeight="1">
      <c r="A112" s="17"/>
      <c r="B112" s="17"/>
      <c r="C112" s="17"/>
      <c r="D112" s="145"/>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46"/>
      <c r="AI112" s="146"/>
      <c r="AJ112" s="17"/>
      <c r="AK112" s="17"/>
      <c r="AL112" s="146"/>
      <c r="AM112" s="146"/>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11"/>
      <c r="DW112" s="111"/>
      <c r="DX112" s="111"/>
      <c r="DY112" s="111"/>
      <c r="DZ112" s="111"/>
      <c r="EA112" s="111"/>
      <c r="EB112" s="17"/>
      <c r="EC112" s="17"/>
      <c r="ED112" s="17"/>
      <c r="EE112" s="17"/>
      <c r="EF112" s="17"/>
      <c r="EG112" s="17"/>
      <c r="EH112" s="17"/>
      <c r="EI112" s="17"/>
      <c r="EJ112" s="17"/>
      <c r="EK112" s="17"/>
    </row>
    <row r="113" spans="1:141" ht="16.5" customHeight="1">
      <c r="A113" s="17"/>
      <c r="B113" s="17"/>
      <c r="C113" s="17"/>
      <c r="D113" s="145"/>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46"/>
      <c r="AI113" s="146"/>
      <c r="AJ113" s="17"/>
      <c r="AK113" s="17"/>
      <c r="AL113" s="146"/>
      <c r="AM113" s="146"/>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11"/>
      <c r="DW113" s="111"/>
      <c r="DX113" s="111"/>
      <c r="DY113" s="111"/>
      <c r="DZ113" s="111"/>
      <c r="EA113" s="111"/>
      <c r="EB113" s="17"/>
      <c r="EC113" s="17"/>
      <c r="ED113" s="17"/>
      <c r="EE113" s="17"/>
      <c r="EF113" s="17"/>
      <c r="EG113" s="17"/>
      <c r="EH113" s="17"/>
      <c r="EI113" s="17"/>
      <c r="EJ113" s="17"/>
      <c r="EK113" s="17"/>
    </row>
    <row r="114" spans="1:141" ht="16.5" customHeight="1">
      <c r="A114" s="17"/>
      <c r="B114" s="17"/>
      <c r="C114" s="17"/>
      <c r="D114" s="145"/>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46"/>
      <c r="AI114" s="146"/>
      <c r="AJ114" s="17"/>
      <c r="AK114" s="17"/>
      <c r="AL114" s="146"/>
      <c r="AM114" s="146"/>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11"/>
      <c r="DW114" s="111"/>
      <c r="DX114" s="111"/>
      <c r="DY114" s="111"/>
      <c r="DZ114" s="111"/>
      <c r="EA114" s="111"/>
      <c r="EB114" s="17"/>
      <c r="EC114" s="17"/>
      <c r="ED114" s="17"/>
      <c r="EE114" s="17"/>
      <c r="EF114" s="17"/>
      <c r="EG114" s="17"/>
      <c r="EH114" s="17"/>
      <c r="EI114" s="17"/>
      <c r="EJ114" s="17"/>
      <c r="EK114" s="17"/>
    </row>
    <row r="115" spans="1:141" ht="16.5" customHeight="1">
      <c r="A115" s="17"/>
      <c r="B115" s="17"/>
      <c r="C115" s="17"/>
      <c r="D115" s="145"/>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46"/>
      <c r="AI115" s="146"/>
      <c r="AJ115" s="17"/>
      <c r="AK115" s="17"/>
      <c r="AL115" s="146"/>
      <c r="AM115" s="146"/>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11"/>
      <c r="DW115" s="111"/>
      <c r="DX115" s="111"/>
      <c r="DY115" s="111"/>
      <c r="DZ115" s="111"/>
      <c r="EA115" s="111"/>
      <c r="EB115" s="17"/>
      <c r="EC115" s="17"/>
      <c r="ED115" s="17"/>
      <c r="EE115" s="17"/>
      <c r="EF115" s="17"/>
      <c r="EG115" s="17"/>
      <c r="EH115" s="17"/>
      <c r="EI115" s="17"/>
      <c r="EJ115" s="17"/>
      <c r="EK115" s="17"/>
    </row>
    <row r="116" spans="1:141" ht="16.5" customHeight="1">
      <c r="A116" s="17"/>
      <c r="B116" s="17"/>
      <c r="C116" s="17"/>
      <c r="D116" s="145"/>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46"/>
      <c r="AI116" s="146"/>
      <c r="AJ116" s="17"/>
      <c r="AK116" s="17"/>
      <c r="AL116" s="146"/>
      <c r="AM116" s="146"/>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11"/>
      <c r="DW116" s="111"/>
      <c r="DX116" s="111"/>
      <c r="DY116" s="111"/>
      <c r="DZ116" s="111"/>
      <c r="EA116" s="111"/>
      <c r="EB116" s="17"/>
      <c r="EC116" s="17"/>
      <c r="ED116" s="17"/>
      <c r="EE116" s="17"/>
      <c r="EF116" s="17"/>
      <c r="EG116" s="17"/>
      <c r="EH116" s="17"/>
      <c r="EI116" s="17"/>
      <c r="EJ116" s="17"/>
      <c r="EK116" s="17"/>
    </row>
    <row r="117" spans="1:141" ht="16.5" customHeight="1">
      <c r="A117" s="17"/>
      <c r="B117" s="17"/>
      <c r="C117" s="17"/>
      <c r="D117" s="145"/>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46"/>
      <c r="AI117" s="146"/>
      <c r="AJ117" s="17"/>
      <c r="AK117" s="17"/>
      <c r="AL117" s="146"/>
      <c r="AM117" s="146"/>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11"/>
      <c r="DW117" s="111"/>
      <c r="DX117" s="111"/>
      <c r="DY117" s="111"/>
      <c r="DZ117" s="111"/>
      <c r="EA117" s="111"/>
      <c r="EB117" s="17"/>
      <c r="EC117" s="17"/>
      <c r="ED117" s="17"/>
      <c r="EE117" s="17"/>
      <c r="EF117" s="17"/>
      <c r="EG117" s="17"/>
      <c r="EH117" s="17"/>
      <c r="EI117" s="17"/>
      <c r="EJ117" s="17"/>
      <c r="EK117" s="17"/>
    </row>
    <row r="118" spans="1:141" ht="16.5" customHeight="1">
      <c r="A118" s="17"/>
      <c r="B118" s="17"/>
      <c r="C118" s="17"/>
      <c r="D118" s="145"/>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46"/>
      <c r="AI118" s="146"/>
      <c r="AJ118" s="17"/>
      <c r="AK118" s="17"/>
      <c r="AL118" s="146"/>
      <c r="AM118" s="146"/>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11"/>
      <c r="DW118" s="111"/>
      <c r="DX118" s="111"/>
      <c r="DY118" s="111"/>
      <c r="DZ118" s="111"/>
      <c r="EA118" s="111"/>
      <c r="EB118" s="17"/>
      <c r="EC118" s="17"/>
      <c r="ED118" s="17"/>
      <c r="EE118" s="17"/>
      <c r="EF118" s="17"/>
      <c r="EG118" s="17"/>
      <c r="EH118" s="17"/>
      <c r="EI118" s="17"/>
      <c r="EJ118" s="17"/>
      <c r="EK118" s="17"/>
    </row>
    <row r="119" spans="1:141" ht="16.5" customHeight="1">
      <c r="A119" s="17"/>
      <c r="B119" s="17"/>
      <c r="C119" s="17"/>
      <c r="D119" s="145"/>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46"/>
      <c r="AI119" s="146"/>
      <c r="AJ119" s="17"/>
      <c r="AK119" s="17"/>
      <c r="AL119" s="146"/>
      <c r="AM119" s="146"/>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11"/>
      <c r="DW119" s="111"/>
      <c r="DX119" s="111"/>
      <c r="DY119" s="111"/>
      <c r="DZ119" s="111"/>
      <c r="EA119" s="111"/>
      <c r="EB119" s="17"/>
      <c r="EC119" s="17"/>
      <c r="ED119" s="17"/>
      <c r="EE119" s="17"/>
      <c r="EF119" s="17"/>
      <c r="EG119" s="17"/>
      <c r="EH119" s="17"/>
      <c r="EI119" s="17"/>
      <c r="EJ119" s="17"/>
      <c r="EK119" s="17"/>
    </row>
    <row r="120" spans="1:141" ht="16.5" customHeight="1">
      <c r="A120" s="17"/>
      <c r="B120" s="17"/>
      <c r="C120" s="17"/>
      <c r="D120" s="145"/>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46"/>
      <c r="AI120" s="146"/>
      <c r="AJ120" s="17"/>
      <c r="AK120" s="17"/>
      <c r="AL120" s="146"/>
      <c r="AM120" s="146"/>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11"/>
      <c r="DW120" s="111"/>
      <c r="DX120" s="111"/>
      <c r="DY120" s="111"/>
      <c r="DZ120" s="111"/>
      <c r="EA120" s="111"/>
      <c r="EB120" s="17"/>
      <c r="EC120" s="17"/>
      <c r="ED120" s="17"/>
      <c r="EE120" s="17"/>
      <c r="EF120" s="17"/>
      <c r="EG120" s="17"/>
      <c r="EH120" s="17"/>
      <c r="EI120" s="17"/>
      <c r="EJ120" s="17"/>
      <c r="EK120" s="17"/>
    </row>
    <row r="121" spans="1:141" ht="16.5" customHeight="1">
      <c r="A121" s="17"/>
      <c r="B121" s="17"/>
      <c r="C121" s="17"/>
      <c r="D121" s="145"/>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46"/>
      <c r="AI121" s="146"/>
      <c r="AJ121" s="17"/>
      <c r="AK121" s="17"/>
      <c r="AL121" s="146"/>
      <c r="AM121" s="146"/>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11"/>
      <c r="DW121" s="111"/>
      <c r="DX121" s="111"/>
      <c r="DY121" s="111"/>
      <c r="DZ121" s="111"/>
      <c r="EA121" s="111"/>
      <c r="EB121" s="17"/>
      <c r="EC121" s="17"/>
      <c r="ED121" s="17"/>
      <c r="EE121" s="17"/>
      <c r="EF121" s="17"/>
      <c r="EG121" s="17"/>
      <c r="EH121" s="17"/>
      <c r="EI121" s="17"/>
      <c r="EJ121" s="17"/>
      <c r="EK121" s="17"/>
    </row>
    <row r="122" spans="1:141" ht="16.5" customHeight="1">
      <c r="A122" s="17"/>
      <c r="B122" s="17"/>
      <c r="C122" s="17"/>
      <c r="D122" s="145"/>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46"/>
      <c r="AI122" s="146"/>
      <c r="AJ122" s="17"/>
      <c r="AK122" s="17"/>
      <c r="AL122" s="146"/>
      <c r="AM122" s="146"/>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11"/>
      <c r="DW122" s="111"/>
      <c r="DX122" s="111"/>
      <c r="DY122" s="111"/>
      <c r="DZ122" s="111"/>
      <c r="EA122" s="111"/>
      <c r="EB122" s="17"/>
      <c r="EC122" s="17"/>
      <c r="ED122" s="17"/>
      <c r="EE122" s="17"/>
      <c r="EF122" s="17"/>
      <c r="EG122" s="17"/>
      <c r="EH122" s="17"/>
      <c r="EI122" s="17"/>
      <c r="EJ122" s="17"/>
      <c r="EK122" s="17"/>
    </row>
    <row r="123" spans="1:141" ht="16.5" customHeight="1">
      <c r="A123" s="17"/>
      <c r="B123" s="17"/>
      <c r="C123" s="17"/>
      <c r="D123" s="145"/>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46"/>
      <c r="AI123" s="146"/>
      <c r="AJ123" s="17"/>
      <c r="AK123" s="17"/>
      <c r="AL123" s="146"/>
      <c r="AM123" s="146"/>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11"/>
      <c r="DW123" s="111"/>
      <c r="DX123" s="111"/>
      <c r="DY123" s="111"/>
      <c r="DZ123" s="111"/>
      <c r="EA123" s="111"/>
      <c r="EB123" s="17"/>
      <c r="EC123" s="17"/>
      <c r="ED123" s="17"/>
      <c r="EE123" s="17"/>
      <c r="EF123" s="17"/>
      <c r="EG123" s="17"/>
      <c r="EH123" s="17"/>
      <c r="EI123" s="17"/>
      <c r="EJ123" s="17"/>
      <c r="EK123" s="17"/>
    </row>
    <row r="124" spans="1:141" ht="16.5" customHeight="1">
      <c r="A124" s="17"/>
      <c r="B124" s="17"/>
      <c r="C124" s="17"/>
      <c r="D124" s="145"/>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46"/>
      <c r="AI124" s="146"/>
      <c r="AJ124" s="17"/>
      <c r="AK124" s="17"/>
      <c r="AL124" s="146"/>
      <c r="AM124" s="146"/>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11"/>
      <c r="DW124" s="111"/>
      <c r="DX124" s="111"/>
      <c r="DY124" s="111"/>
      <c r="DZ124" s="111"/>
      <c r="EA124" s="111"/>
      <c r="EB124" s="17"/>
      <c r="EC124" s="17"/>
      <c r="ED124" s="17"/>
      <c r="EE124" s="17"/>
      <c r="EF124" s="17"/>
      <c r="EG124" s="17"/>
      <c r="EH124" s="17"/>
      <c r="EI124" s="17"/>
      <c r="EJ124" s="17"/>
      <c r="EK124" s="17"/>
    </row>
    <row r="125" spans="1:141" ht="16.5" customHeight="1">
      <c r="A125" s="17"/>
      <c r="B125" s="17"/>
      <c r="C125" s="17"/>
      <c r="D125" s="145"/>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46"/>
      <c r="AI125" s="146"/>
      <c r="AJ125" s="17"/>
      <c r="AK125" s="17"/>
      <c r="AL125" s="146"/>
      <c r="AM125" s="146"/>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11"/>
      <c r="DW125" s="111"/>
      <c r="DX125" s="111"/>
      <c r="DY125" s="111"/>
      <c r="DZ125" s="111"/>
      <c r="EA125" s="111"/>
      <c r="EB125" s="17"/>
      <c r="EC125" s="17"/>
      <c r="ED125" s="17"/>
      <c r="EE125" s="17"/>
      <c r="EF125" s="17"/>
      <c r="EG125" s="17"/>
      <c r="EH125" s="17"/>
      <c r="EI125" s="17"/>
      <c r="EJ125" s="17"/>
      <c r="EK125" s="17"/>
    </row>
    <row r="126" spans="1:141" ht="16.5" customHeight="1">
      <c r="A126" s="17"/>
      <c r="B126" s="17"/>
      <c r="C126" s="17"/>
      <c r="D126" s="145"/>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46"/>
      <c r="AI126" s="146"/>
      <c r="AJ126" s="17"/>
      <c r="AK126" s="17"/>
      <c r="AL126" s="146"/>
      <c r="AM126" s="146"/>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11"/>
      <c r="DW126" s="111"/>
      <c r="DX126" s="111"/>
      <c r="DY126" s="111"/>
      <c r="DZ126" s="111"/>
      <c r="EA126" s="111"/>
      <c r="EB126" s="17"/>
      <c r="EC126" s="17"/>
      <c r="ED126" s="17"/>
      <c r="EE126" s="17"/>
      <c r="EF126" s="17"/>
      <c r="EG126" s="17"/>
      <c r="EH126" s="17"/>
      <c r="EI126" s="17"/>
      <c r="EJ126" s="17"/>
      <c r="EK126" s="17"/>
    </row>
    <row r="127" spans="1:141" ht="16.5" customHeight="1">
      <c r="A127" s="17"/>
      <c r="B127" s="17"/>
      <c r="C127" s="17"/>
      <c r="D127" s="145"/>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46"/>
      <c r="AI127" s="146"/>
      <c r="AJ127" s="17"/>
      <c r="AK127" s="17"/>
      <c r="AL127" s="146"/>
      <c r="AM127" s="146"/>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11"/>
      <c r="DW127" s="111"/>
      <c r="DX127" s="111"/>
      <c r="DY127" s="111"/>
      <c r="DZ127" s="111"/>
      <c r="EA127" s="111"/>
      <c r="EB127" s="17"/>
      <c r="EC127" s="17"/>
      <c r="ED127" s="17"/>
      <c r="EE127" s="17"/>
      <c r="EF127" s="17"/>
      <c r="EG127" s="17"/>
      <c r="EH127" s="17"/>
      <c r="EI127" s="17"/>
      <c r="EJ127" s="17"/>
      <c r="EK127" s="17"/>
    </row>
    <row r="128" spans="1:141" ht="16.5" customHeight="1">
      <c r="A128" s="17"/>
      <c r="B128" s="17"/>
      <c r="C128" s="17"/>
      <c r="D128" s="145"/>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46"/>
      <c r="AI128" s="146"/>
      <c r="AJ128" s="17"/>
      <c r="AK128" s="17"/>
      <c r="AL128" s="146"/>
      <c r="AM128" s="146"/>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11"/>
      <c r="DW128" s="111"/>
      <c r="DX128" s="111"/>
      <c r="DY128" s="111"/>
      <c r="DZ128" s="111"/>
      <c r="EA128" s="111"/>
      <c r="EB128" s="17"/>
      <c r="EC128" s="17"/>
      <c r="ED128" s="17"/>
      <c r="EE128" s="17"/>
      <c r="EF128" s="17"/>
      <c r="EG128" s="17"/>
      <c r="EH128" s="17"/>
      <c r="EI128" s="17"/>
      <c r="EJ128" s="17"/>
      <c r="EK128" s="17"/>
    </row>
    <row r="129" spans="1:141" ht="16.5" customHeight="1">
      <c r="A129" s="17"/>
      <c r="B129" s="17"/>
      <c r="C129" s="17"/>
      <c r="D129" s="145"/>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46"/>
      <c r="AI129" s="146"/>
      <c r="AJ129" s="17"/>
      <c r="AK129" s="17"/>
      <c r="AL129" s="146"/>
      <c r="AM129" s="146"/>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11"/>
      <c r="DW129" s="111"/>
      <c r="DX129" s="111"/>
      <c r="DY129" s="111"/>
      <c r="DZ129" s="111"/>
      <c r="EA129" s="111"/>
      <c r="EB129" s="17"/>
      <c r="EC129" s="17"/>
      <c r="ED129" s="17"/>
      <c r="EE129" s="17"/>
      <c r="EF129" s="17"/>
      <c r="EG129" s="17"/>
      <c r="EH129" s="17"/>
      <c r="EI129" s="17"/>
      <c r="EJ129" s="17"/>
      <c r="EK129" s="17"/>
    </row>
    <row r="130" spans="1:141" ht="16.5" customHeight="1">
      <c r="A130" s="17"/>
      <c r="B130" s="17"/>
      <c r="C130" s="17"/>
      <c r="D130" s="145"/>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46"/>
      <c r="AI130" s="146"/>
      <c r="AJ130" s="17"/>
      <c r="AK130" s="17"/>
      <c r="AL130" s="146"/>
      <c r="AM130" s="146"/>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11"/>
      <c r="DW130" s="111"/>
      <c r="DX130" s="111"/>
      <c r="DY130" s="111"/>
      <c r="DZ130" s="111"/>
      <c r="EA130" s="111"/>
      <c r="EB130" s="17"/>
      <c r="EC130" s="17"/>
      <c r="ED130" s="17"/>
      <c r="EE130" s="17"/>
      <c r="EF130" s="17"/>
      <c r="EG130" s="17"/>
      <c r="EH130" s="17"/>
      <c r="EI130" s="17"/>
      <c r="EJ130" s="17"/>
      <c r="EK130" s="17"/>
    </row>
    <row r="131" spans="1:141" ht="16.5" customHeight="1">
      <c r="A131" s="17"/>
      <c r="B131" s="17"/>
      <c r="C131" s="17"/>
      <c r="D131" s="145"/>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46"/>
      <c r="AI131" s="146"/>
      <c r="AJ131" s="17"/>
      <c r="AK131" s="17"/>
      <c r="AL131" s="146"/>
      <c r="AM131" s="146"/>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11"/>
      <c r="DW131" s="111"/>
      <c r="DX131" s="111"/>
      <c r="DY131" s="111"/>
      <c r="DZ131" s="111"/>
      <c r="EA131" s="111"/>
      <c r="EB131" s="17"/>
      <c r="EC131" s="17"/>
      <c r="ED131" s="17"/>
      <c r="EE131" s="17"/>
      <c r="EF131" s="17"/>
      <c r="EG131" s="17"/>
      <c r="EH131" s="17"/>
      <c r="EI131" s="17"/>
      <c r="EJ131" s="17"/>
      <c r="EK131" s="17"/>
    </row>
    <row r="132" spans="1:141" ht="16.5" customHeight="1">
      <c r="A132" s="17"/>
      <c r="B132" s="17"/>
      <c r="C132" s="17"/>
      <c r="D132" s="145"/>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46"/>
      <c r="AI132" s="146"/>
      <c r="AJ132" s="17"/>
      <c r="AK132" s="17"/>
      <c r="AL132" s="146"/>
      <c r="AM132" s="146"/>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11"/>
      <c r="DW132" s="111"/>
      <c r="DX132" s="111"/>
      <c r="DY132" s="111"/>
      <c r="DZ132" s="111"/>
      <c r="EA132" s="111"/>
      <c r="EB132" s="17"/>
      <c r="EC132" s="17"/>
      <c r="ED132" s="17"/>
      <c r="EE132" s="17"/>
      <c r="EF132" s="17"/>
      <c r="EG132" s="17"/>
      <c r="EH132" s="17"/>
      <c r="EI132" s="17"/>
      <c r="EJ132" s="17"/>
      <c r="EK132" s="17"/>
    </row>
    <row r="133" spans="1:141" ht="16.5" customHeight="1">
      <c r="A133" s="17"/>
      <c r="B133" s="17"/>
      <c r="C133" s="17"/>
      <c r="D133" s="145"/>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46"/>
      <c r="AI133" s="146"/>
      <c r="AJ133" s="17"/>
      <c r="AK133" s="17"/>
      <c r="AL133" s="146"/>
      <c r="AM133" s="146"/>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11"/>
      <c r="DW133" s="111"/>
      <c r="DX133" s="111"/>
      <c r="DY133" s="111"/>
      <c r="DZ133" s="111"/>
      <c r="EA133" s="111"/>
      <c r="EB133" s="17"/>
      <c r="EC133" s="17"/>
      <c r="ED133" s="17"/>
      <c r="EE133" s="17"/>
      <c r="EF133" s="17"/>
      <c r="EG133" s="17"/>
      <c r="EH133" s="17"/>
      <c r="EI133" s="17"/>
      <c r="EJ133" s="17"/>
      <c r="EK133" s="17"/>
    </row>
    <row r="134" spans="1:141" ht="16.5" customHeight="1">
      <c r="A134" s="17"/>
      <c r="B134" s="17"/>
      <c r="C134" s="17"/>
      <c r="D134" s="145"/>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46"/>
      <c r="AI134" s="146"/>
      <c r="AJ134" s="17"/>
      <c r="AK134" s="17"/>
      <c r="AL134" s="146"/>
      <c r="AM134" s="146"/>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11"/>
      <c r="DW134" s="111"/>
      <c r="DX134" s="111"/>
      <c r="DY134" s="111"/>
      <c r="DZ134" s="111"/>
      <c r="EA134" s="111"/>
      <c r="EB134" s="17"/>
      <c r="EC134" s="17"/>
      <c r="ED134" s="17"/>
      <c r="EE134" s="17"/>
      <c r="EF134" s="17"/>
      <c r="EG134" s="17"/>
      <c r="EH134" s="17"/>
      <c r="EI134" s="17"/>
      <c r="EJ134" s="17"/>
      <c r="EK134" s="17"/>
    </row>
    <row r="135" spans="1:141" ht="16.5" customHeight="1">
      <c r="A135" s="17"/>
      <c r="B135" s="17"/>
      <c r="C135" s="17"/>
      <c r="D135" s="145"/>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46"/>
      <c r="AI135" s="146"/>
      <c r="AJ135" s="17"/>
      <c r="AK135" s="17"/>
      <c r="AL135" s="146"/>
      <c r="AM135" s="146"/>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11"/>
      <c r="DW135" s="111"/>
      <c r="DX135" s="111"/>
      <c r="DY135" s="111"/>
      <c r="DZ135" s="111"/>
      <c r="EA135" s="111"/>
      <c r="EB135" s="17"/>
      <c r="EC135" s="17"/>
      <c r="ED135" s="17"/>
      <c r="EE135" s="17"/>
      <c r="EF135" s="17"/>
      <c r="EG135" s="17"/>
      <c r="EH135" s="17"/>
      <c r="EI135" s="17"/>
      <c r="EJ135" s="17"/>
      <c r="EK135" s="17"/>
    </row>
    <row r="136" spans="1:141" ht="16.5" customHeight="1">
      <c r="A136" s="17"/>
      <c r="B136" s="17"/>
      <c r="C136" s="17"/>
      <c r="D136" s="145"/>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46"/>
      <c r="AI136" s="146"/>
      <c r="AJ136" s="17"/>
      <c r="AK136" s="17"/>
      <c r="AL136" s="146"/>
      <c r="AM136" s="146"/>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11"/>
      <c r="DW136" s="111"/>
      <c r="DX136" s="111"/>
      <c r="DY136" s="111"/>
      <c r="DZ136" s="111"/>
      <c r="EA136" s="111"/>
      <c r="EB136" s="17"/>
      <c r="EC136" s="17"/>
      <c r="ED136" s="17"/>
      <c r="EE136" s="17"/>
      <c r="EF136" s="17"/>
      <c r="EG136" s="17"/>
      <c r="EH136" s="17"/>
      <c r="EI136" s="17"/>
      <c r="EJ136" s="17"/>
      <c r="EK136" s="17"/>
    </row>
    <row r="137" spans="1:141" ht="16.5" customHeight="1">
      <c r="A137" s="17"/>
      <c r="B137" s="17"/>
      <c r="C137" s="17"/>
      <c r="D137" s="145"/>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46"/>
      <c r="AI137" s="146"/>
      <c r="AJ137" s="17"/>
      <c r="AK137" s="17"/>
      <c r="AL137" s="146"/>
      <c r="AM137" s="146"/>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11"/>
      <c r="DW137" s="111"/>
      <c r="DX137" s="111"/>
      <c r="DY137" s="111"/>
      <c r="DZ137" s="111"/>
      <c r="EA137" s="111"/>
      <c r="EB137" s="17"/>
      <c r="EC137" s="17"/>
      <c r="ED137" s="17"/>
      <c r="EE137" s="17"/>
      <c r="EF137" s="17"/>
      <c r="EG137" s="17"/>
      <c r="EH137" s="17"/>
      <c r="EI137" s="17"/>
      <c r="EJ137" s="17"/>
      <c r="EK137" s="17"/>
    </row>
    <row r="138" spans="1:141" ht="16.5" customHeight="1">
      <c r="A138" s="17"/>
      <c r="B138" s="17"/>
      <c r="C138" s="17"/>
      <c r="D138" s="14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46"/>
      <c r="AI138" s="146"/>
      <c r="AJ138" s="17"/>
      <c r="AK138" s="17"/>
      <c r="AL138" s="146"/>
      <c r="AM138" s="146"/>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11"/>
      <c r="DW138" s="111"/>
      <c r="DX138" s="111"/>
      <c r="DY138" s="111"/>
      <c r="DZ138" s="111"/>
      <c r="EA138" s="111"/>
      <c r="EB138" s="17"/>
      <c r="EC138" s="17"/>
      <c r="ED138" s="17"/>
      <c r="EE138" s="17"/>
      <c r="EF138" s="17"/>
      <c r="EG138" s="17"/>
      <c r="EH138" s="17"/>
      <c r="EI138" s="17"/>
      <c r="EJ138" s="17"/>
      <c r="EK138" s="17"/>
    </row>
    <row r="139" spans="1:141" ht="16.5" customHeight="1">
      <c r="A139" s="17"/>
      <c r="B139" s="17"/>
      <c r="C139" s="17"/>
      <c r="D139" s="145"/>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46"/>
      <c r="AI139" s="146"/>
      <c r="AJ139" s="17"/>
      <c r="AK139" s="17"/>
      <c r="AL139" s="146"/>
      <c r="AM139" s="146"/>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11"/>
      <c r="DW139" s="111"/>
      <c r="DX139" s="111"/>
      <c r="DY139" s="111"/>
      <c r="DZ139" s="111"/>
      <c r="EA139" s="111"/>
      <c r="EB139" s="17"/>
      <c r="EC139" s="17"/>
      <c r="ED139" s="17"/>
      <c r="EE139" s="17"/>
      <c r="EF139" s="17"/>
      <c r="EG139" s="17"/>
      <c r="EH139" s="17"/>
      <c r="EI139" s="17"/>
      <c r="EJ139" s="17"/>
      <c r="EK139" s="17"/>
    </row>
    <row r="140" spans="1:141" ht="16.5" customHeight="1">
      <c r="A140" s="17"/>
      <c r="B140" s="17"/>
      <c r="C140" s="17"/>
      <c r="D140" s="145"/>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46"/>
      <c r="AI140" s="146"/>
      <c r="AJ140" s="17"/>
      <c r="AK140" s="17"/>
      <c r="AL140" s="146"/>
      <c r="AM140" s="146"/>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11"/>
      <c r="DW140" s="111"/>
      <c r="DX140" s="111"/>
      <c r="DY140" s="111"/>
      <c r="DZ140" s="111"/>
      <c r="EA140" s="111"/>
      <c r="EB140" s="17"/>
      <c r="EC140" s="17"/>
      <c r="ED140" s="17"/>
      <c r="EE140" s="17"/>
      <c r="EF140" s="17"/>
      <c r="EG140" s="17"/>
      <c r="EH140" s="17"/>
      <c r="EI140" s="17"/>
      <c r="EJ140" s="17"/>
      <c r="EK140" s="17"/>
    </row>
    <row r="141" spans="1:141" ht="16.5" customHeight="1">
      <c r="A141" s="17"/>
      <c r="B141" s="17"/>
      <c r="C141" s="17"/>
      <c r="D141" s="145"/>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46"/>
      <c r="AI141" s="146"/>
      <c r="AJ141" s="17"/>
      <c r="AK141" s="17"/>
      <c r="AL141" s="146"/>
      <c r="AM141" s="146"/>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11"/>
      <c r="DW141" s="111"/>
      <c r="DX141" s="111"/>
      <c r="DY141" s="111"/>
      <c r="DZ141" s="111"/>
      <c r="EA141" s="111"/>
      <c r="EB141" s="17"/>
      <c r="EC141" s="17"/>
      <c r="ED141" s="17"/>
      <c r="EE141" s="17"/>
      <c r="EF141" s="17"/>
      <c r="EG141" s="17"/>
      <c r="EH141" s="17"/>
      <c r="EI141" s="17"/>
      <c r="EJ141" s="17"/>
      <c r="EK141" s="17"/>
    </row>
    <row r="142" spans="1:141" ht="16.5" customHeight="1">
      <c r="A142" s="17"/>
      <c r="B142" s="17"/>
      <c r="C142" s="17"/>
      <c r="D142" s="145"/>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46"/>
      <c r="AI142" s="146"/>
      <c r="AJ142" s="17"/>
      <c r="AK142" s="17"/>
      <c r="AL142" s="146"/>
      <c r="AM142" s="146"/>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11"/>
      <c r="DW142" s="111"/>
      <c r="DX142" s="111"/>
      <c r="DY142" s="111"/>
      <c r="DZ142" s="111"/>
      <c r="EA142" s="111"/>
      <c r="EB142" s="17"/>
      <c r="EC142" s="17"/>
      <c r="ED142" s="17"/>
      <c r="EE142" s="17"/>
      <c r="EF142" s="17"/>
      <c r="EG142" s="17"/>
      <c r="EH142" s="17"/>
      <c r="EI142" s="17"/>
      <c r="EJ142" s="17"/>
      <c r="EK142" s="17"/>
    </row>
    <row r="143" spans="1:141" ht="16.5" customHeight="1">
      <c r="A143" s="17"/>
      <c r="B143" s="17"/>
      <c r="C143" s="17"/>
      <c r="D143" s="145"/>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46"/>
      <c r="AI143" s="146"/>
      <c r="AJ143" s="17"/>
      <c r="AK143" s="17"/>
      <c r="AL143" s="146"/>
      <c r="AM143" s="146"/>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11"/>
      <c r="DW143" s="111"/>
      <c r="DX143" s="111"/>
      <c r="DY143" s="111"/>
      <c r="DZ143" s="111"/>
      <c r="EA143" s="111"/>
      <c r="EB143" s="17"/>
      <c r="EC143" s="17"/>
      <c r="ED143" s="17"/>
      <c r="EE143" s="17"/>
      <c r="EF143" s="17"/>
      <c r="EG143" s="17"/>
      <c r="EH143" s="17"/>
      <c r="EI143" s="17"/>
      <c r="EJ143" s="17"/>
      <c r="EK143" s="17"/>
    </row>
    <row r="144" spans="1:141" ht="16.5" customHeight="1">
      <c r="A144" s="17"/>
      <c r="B144" s="17"/>
      <c r="C144" s="17"/>
      <c r="D144" s="145"/>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46"/>
      <c r="AI144" s="146"/>
      <c r="AJ144" s="17"/>
      <c r="AK144" s="17"/>
      <c r="AL144" s="146"/>
      <c r="AM144" s="146"/>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11"/>
      <c r="DW144" s="111"/>
      <c r="DX144" s="111"/>
      <c r="DY144" s="111"/>
      <c r="DZ144" s="111"/>
      <c r="EA144" s="111"/>
      <c r="EB144" s="17"/>
      <c r="EC144" s="17"/>
      <c r="ED144" s="17"/>
      <c r="EE144" s="17"/>
      <c r="EF144" s="17"/>
      <c r="EG144" s="17"/>
      <c r="EH144" s="17"/>
      <c r="EI144" s="17"/>
      <c r="EJ144" s="17"/>
      <c r="EK144" s="17"/>
    </row>
    <row r="145" spans="1:141" ht="16.5" customHeight="1">
      <c r="A145" s="17"/>
      <c r="B145" s="17"/>
      <c r="C145" s="17"/>
      <c r="D145" s="145"/>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46"/>
      <c r="AI145" s="146"/>
      <c r="AJ145" s="17"/>
      <c r="AK145" s="17"/>
      <c r="AL145" s="146"/>
      <c r="AM145" s="146"/>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11"/>
      <c r="DW145" s="111"/>
      <c r="DX145" s="111"/>
      <c r="DY145" s="111"/>
      <c r="DZ145" s="111"/>
      <c r="EA145" s="111"/>
      <c r="EB145" s="17"/>
      <c r="EC145" s="17"/>
      <c r="ED145" s="17"/>
      <c r="EE145" s="17"/>
      <c r="EF145" s="17"/>
      <c r="EG145" s="17"/>
      <c r="EH145" s="17"/>
      <c r="EI145" s="17"/>
      <c r="EJ145" s="17"/>
      <c r="EK145" s="17"/>
    </row>
    <row r="146" spans="1:141" ht="16.5" customHeight="1">
      <c r="A146" s="17"/>
      <c r="B146" s="17"/>
      <c r="C146" s="17"/>
      <c r="D146" s="145"/>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46"/>
      <c r="AI146" s="146"/>
      <c r="AJ146" s="17"/>
      <c r="AK146" s="17"/>
      <c r="AL146" s="146"/>
      <c r="AM146" s="146"/>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11"/>
      <c r="DW146" s="111"/>
      <c r="DX146" s="111"/>
      <c r="DY146" s="111"/>
      <c r="DZ146" s="111"/>
      <c r="EA146" s="111"/>
      <c r="EB146" s="17"/>
      <c r="EC146" s="17"/>
      <c r="ED146" s="17"/>
      <c r="EE146" s="17"/>
      <c r="EF146" s="17"/>
      <c r="EG146" s="17"/>
      <c r="EH146" s="17"/>
      <c r="EI146" s="17"/>
      <c r="EJ146" s="17"/>
      <c r="EK146" s="17"/>
    </row>
    <row r="147" spans="1:141" ht="16.5" customHeight="1">
      <c r="A147" s="17"/>
      <c r="B147" s="17"/>
      <c r="C147" s="17"/>
      <c r="D147" s="145"/>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46"/>
      <c r="AI147" s="146"/>
      <c r="AJ147" s="17"/>
      <c r="AK147" s="17"/>
      <c r="AL147" s="146"/>
      <c r="AM147" s="146"/>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11"/>
      <c r="DW147" s="111"/>
      <c r="DX147" s="111"/>
      <c r="DY147" s="111"/>
      <c r="DZ147" s="111"/>
      <c r="EA147" s="111"/>
      <c r="EB147" s="17"/>
      <c r="EC147" s="17"/>
      <c r="ED147" s="17"/>
      <c r="EE147" s="17"/>
      <c r="EF147" s="17"/>
      <c r="EG147" s="17"/>
      <c r="EH147" s="17"/>
      <c r="EI147" s="17"/>
      <c r="EJ147" s="17"/>
      <c r="EK147" s="17"/>
    </row>
    <row r="148" spans="1:141" ht="16.5" customHeight="1">
      <c r="A148" s="17"/>
      <c r="B148" s="17"/>
      <c r="C148" s="17"/>
      <c r="D148" s="145"/>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46"/>
      <c r="AI148" s="146"/>
      <c r="AJ148" s="17"/>
      <c r="AK148" s="17"/>
      <c r="AL148" s="146"/>
      <c r="AM148" s="146"/>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11"/>
      <c r="DW148" s="111"/>
      <c r="DX148" s="111"/>
      <c r="DY148" s="111"/>
      <c r="DZ148" s="111"/>
      <c r="EA148" s="111"/>
      <c r="EB148" s="17"/>
      <c r="EC148" s="17"/>
      <c r="ED148" s="17"/>
      <c r="EE148" s="17"/>
      <c r="EF148" s="17"/>
      <c r="EG148" s="17"/>
      <c r="EH148" s="17"/>
      <c r="EI148" s="17"/>
      <c r="EJ148" s="17"/>
      <c r="EK148" s="17"/>
    </row>
    <row r="149" spans="1:141" ht="16.5" customHeight="1">
      <c r="A149" s="17"/>
      <c r="B149" s="17"/>
      <c r="C149" s="17"/>
      <c r="D149" s="145"/>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46"/>
      <c r="AI149" s="146"/>
      <c r="AJ149" s="17"/>
      <c r="AK149" s="17"/>
      <c r="AL149" s="146"/>
      <c r="AM149" s="146"/>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11"/>
      <c r="DW149" s="111"/>
      <c r="DX149" s="111"/>
      <c r="DY149" s="111"/>
      <c r="DZ149" s="111"/>
      <c r="EA149" s="111"/>
      <c r="EB149" s="17"/>
      <c r="EC149" s="17"/>
      <c r="ED149" s="17"/>
      <c r="EE149" s="17"/>
      <c r="EF149" s="17"/>
      <c r="EG149" s="17"/>
      <c r="EH149" s="17"/>
      <c r="EI149" s="17"/>
      <c r="EJ149" s="17"/>
      <c r="EK149" s="17"/>
    </row>
    <row r="150" spans="1:141" ht="16.5" customHeight="1">
      <c r="A150" s="17"/>
      <c r="B150" s="17"/>
      <c r="C150" s="17"/>
      <c r="D150" s="145"/>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46"/>
      <c r="AI150" s="146"/>
      <c r="AJ150" s="17"/>
      <c r="AK150" s="17"/>
      <c r="AL150" s="146"/>
      <c r="AM150" s="146"/>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11"/>
      <c r="DW150" s="111"/>
      <c r="DX150" s="111"/>
      <c r="DY150" s="111"/>
      <c r="DZ150" s="111"/>
      <c r="EA150" s="111"/>
      <c r="EB150" s="17"/>
      <c r="EC150" s="17"/>
      <c r="ED150" s="17"/>
      <c r="EE150" s="17"/>
      <c r="EF150" s="17"/>
      <c r="EG150" s="17"/>
      <c r="EH150" s="17"/>
      <c r="EI150" s="17"/>
      <c r="EJ150" s="17"/>
      <c r="EK150" s="17"/>
    </row>
    <row r="151" spans="1:141" ht="16.5" customHeight="1">
      <c r="A151" s="17"/>
      <c r="B151" s="17"/>
      <c r="C151" s="17"/>
      <c r="D151" s="145"/>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46"/>
      <c r="AI151" s="146"/>
      <c r="AJ151" s="17"/>
      <c r="AK151" s="17"/>
      <c r="AL151" s="146"/>
      <c r="AM151" s="146"/>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11"/>
      <c r="DW151" s="111"/>
      <c r="DX151" s="111"/>
      <c r="DY151" s="111"/>
      <c r="DZ151" s="111"/>
      <c r="EA151" s="111"/>
      <c r="EB151" s="17"/>
      <c r="EC151" s="17"/>
      <c r="ED151" s="17"/>
      <c r="EE151" s="17"/>
      <c r="EF151" s="17"/>
      <c r="EG151" s="17"/>
      <c r="EH151" s="17"/>
      <c r="EI151" s="17"/>
      <c r="EJ151" s="17"/>
      <c r="EK151" s="17"/>
    </row>
    <row r="152" spans="1:141" ht="16.5" customHeight="1">
      <c r="A152" s="17"/>
      <c r="B152" s="17"/>
      <c r="C152" s="17"/>
      <c r="D152" s="145"/>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46"/>
      <c r="AI152" s="146"/>
      <c r="AJ152" s="17"/>
      <c r="AK152" s="17"/>
      <c r="AL152" s="146"/>
      <c r="AM152" s="146"/>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11"/>
      <c r="DW152" s="111"/>
      <c r="DX152" s="111"/>
      <c r="DY152" s="111"/>
      <c r="DZ152" s="111"/>
      <c r="EA152" s="111"/>
      <c r="EB152" s="17"/>
      <c r="EC152" s="17"/>
      <c r="ED152" s="17"/>
      <c r="EE152" s="17"/>
      <c r="EF152" s="17"/>
      <c r="EG152" s="17"/>
      <c r="EH152" s="17"/>
      <c r="EI152" s="17"/>
      <c r="EJ152" s="17"/>
      <c r="EK152" s="17"/>
    </row>
    <row r="153" spans="1:141" ht="16.5" customHeight="1">
      <c r="A153" s="17"/>
      <c r="B153" s="17"/>
      <c r="C153" s="17"/>
      <c r="D153" s="145"/>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46"/>
      <c r="AI153" s="146"/>
      <c r="AJ153" s="17"/>
      <c r="AK153" s="17"/>
      <c r="AL153" s="146"/>
      <c r="AM153" s="146"/>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11"/>
      <c r="DW153" s="111"/>
      <c r="DX153" s="111"/>
      <c r="DY153" s="111"/>
      <c r="DZ153" s="111"/>
      <c r="EA153" s="111"/>
      <c r="EB153" s="17"/>
      <c r="EC153" s="17"/>
      <c r="ED153" s="17"/>
      <c r="EE153" s="17"/>
      <c r="EF153" s="17"/>
      <c r="EG153" s="17"/>
      <c r="EH153" s="17"/>
      <c r="EI153" s="17"/>
      <c r="EJ153" s="17"/>
      <c r="EK153" s="17"/>
    </row>
    <row r="154" spans="1:141" ht="16.5" customHeight="1">
      <c r="A154" s="17"/>
      <c r="B154" s="17"/>
      <c r="C154" s="17"/>
      <c r="D154" s="145"/>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46"/>
      <c r="AI154" s="146"/>
      <c r="AJ154" s="17"/>
      <c r="AK154" s="17"/>
      <c r="AL154" s="146"/>
      <c r="AM154" s="146"/>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11"/>
      <c r="DW154" s="111"/>
      <c r="DX154" s="111"/>
      <c r="DY154" s="111"/>
      <c r="DZ154" s="111"/>
      <c r="EA154" s="111"/>
      <c r="EB154" s="17"/>
      <c r="EC154" s="17"/>
      <c r="ED154" s="17"/>
      <c r="EE154" s="17"/>
      <c r="EF154" s="17"/>
      <c r="EG154" s="17"/>
      <c r="EH154" s="17"/>
      <c r="EI154" s="17"/>
      <c r="EJ154" s="17"/>
      <c r="EK154" s="17"/>
    </row>
    <row r="155" spans="1:141" ht="16.5" customHeight="1">
      <c r="A155" s="17"/>
      <c r="B155" s="17"/>
      <c r="C155" s="17"/>
      <c r="D155" s="145"/>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46"/>
      <c r="AI155" s="146"/>
      <c r="AJ155" s="17"/>
      <c r="AK155" s="17"/>
      <c r="AL155" s="146"/>
      <c r="AM155" s="146"/>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11"/>
      <c r="DW155" s="111"/>
      <c r="DX155" s="111"/>
      <c r="DY155" s="111"/>
      <c r="DZ155" s="111"/>
      <c r="EA155" s="111"/>
      <c r="EB155" s="17"/>
      <c r="EC155" s="17"/>
      <c r="ED155" s="17"/>
      <c r="EE155" s="17"/>
      <c r="EF155" s="17"/>
      <c r="EG155" s="17"/>
      <c r="EH155" s="17"/>
      <c r="EI155" s="17"/>
      <c r="EJ155" s="17"/>
      <c r="EK155" s="17"/>
    </row>
    <row r="156" spans="1:141" ht="16.5" customHeight="1">
      <c r="A156" s="17"/>
      <c r="B156" s="17"/>
      <c r="C156" s="17"/>
      <c r="D156" s="145"/>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46"/>
      <c r="AI156" s="146"/>
      <c r="AJ156" s="17"/>
      <c r="AK156" s="17"/>
      <c r="AL156" s="146"/>
      <c r="AM156" s="146"/>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11"/>
      <c r="DW156" s="111"/>
      <c r="DX156" s="111"/>
      <c r="DY156" s="111"/>
      <c r="DZ156" s="111"/>
      <c r="EA156" s="111"/>
      <c r="EB156" s="17"/>
      <c r="EC156" s="17"/>
      <c r="ED156" s="17"/>
      <c r="EE156" s="17"/>
      <c r="EF156" s="17"/>
      <c r="EG156" s="17"/>
      <c r="EH156" s="17"/>
      <c r="EI156" s="17"/>
      <c r="EJ156" s="17"/>
      <c r="EK156" s="17"/>
    </row>
    <row r="157" spans="1:141" ht="16.5" customHeight="1">
      <c r="A157" s="17"/>
      <c r="B157" s="17"/>
      <c r="C157" s="17"/>
      <c r="D157" s="145"/>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46"/>
      <c r="AI157" s="146"/>
      <c r="AJ157" s="17"/>
      <c r="AK157" s="17"/>
      <c r="AL157" s="146"/>
      <c r="AM157" s="146"/>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11"/>
      <c r="DW157" s="111"/>
      <c r="DX157" s="111"/>
      <c r="DY157" s="111"/>
      <c r="DZ157" s="111"/>
      <c r="EA157" s="111"/>
      <c r="EB157" s="17"/>
      <c r="EC157" s="17"/>
      <c r="ED157" s="17"/>
      <c r="EE157" s="17"/>
      <c r="EF157" s="17"/>
      <c r="EG157" s="17"/>
      <c r="EH157" s="17"/>
      <c r="EI157" s="17"/>
      <c r="EJ157" s="17"/>
      <c r="EK157" s="17"/>
    </row>
    <row r="158" spans="1:141" ht="16.5" customHeight="1">
      <c r="A158" s="17"/>
      <c r="B158" s="17"/>
      <c r="C158" s="17"/>
      <c r="D158" s="145"/>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46"/>
      <c r="AI158" s="146"/>
      <c r="AJ158" s="17"/>
      <c r="AK158" s="17"/>
      <c r="AL158" s="146"/>
      <c r="AM158" s="146"/>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11"/>
      <c r="DW158" s="111"/>
      <c r="DX158" s="111"/>
      <c r="DY158" s="111"/>
      <c r="DZ158" s="111"/>
      <c r="EA158" s="111"/>
      <c r="EB158" s="17"/>
      <c r="EC158" s="17"/>
      <c r="ED158" s="17"/>
      <c r="EE158" s="17"/>
      <c r="EF158" s="17"/>
      <c r="EG158" s="17"/>
      <c r="EH158" s="17"/>
      <c r="EI158" s="17"/>
      <c r="EJ158" s="17"/>
      <c r="EK158" s="17"/>
    </row>
    <row r="159" spans="1:141" ht="16.5" customHeight="1">
      <c r="A159" s="17"/>
      <c r="B159" s="17"/>
      <c r="C159" s="17"/>
      <c r="D159" s="145"/>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46"/>
      <c r="AI159" s="146"/>
      <c r="AJ159" s="17"/>
      <c r="AK159" s="17"/>
      <c r="AL159" s="146"/>
      <c r="AM159" s="146"/>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11"/>
      <c r="DW159" s="111"/>
      <c r="DX159" s="111"/>
      <c r="DY159" s="111"/>
      <c r="DZ159" s="111"/>
      <c r="EA159" s="111"/>
      <c r="EB159" s="17"/>
      <c r="EC159" s="17"/>
      <c r="ED159" s="17"/>
      <c r="EE159" s="17"/>
      <c r="EF159" s="17"/>
      <c r="EG159" s="17"/>
      <c r="EH159" s="17"/>
      <c r="EI159" s="17"/>
      <c r="EJ159" s="17"/>
      <c r="EK159" s="17"/>
    </row>
    <row r="160" spans="1:141" ht="16.5" customHeight="1">
      <c r="A160" s="17"/>
      <c r="B160" s="17"/>
      <c r="C160" s="17"/>
      <c r="D160" s="145"/>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46"/>
      <c r="AI160" s="146"/>
      <c r="AJ160" s="17"/>
      <c r="AK160" s="17"/>
      <c r="AL160" s="146"/>
      <c r="AM160" s="146"/>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11"/>
      <c r="DW160" s="111"/>
      <c r="DX160" s="111"/>
      <c r="DY160" s="111"/>
      <c r="DZ160" s="111"/>
      <c r="EA160" s="111"/>
      <c r="EB160" s="17"/>
      <c r="EC160" s="17"/>
      <c r="ED160" s="17"/>
      <c r="EE160" s="17"/>
      <c r="EF160" s="17"/>
      <c r="EG160" s="17"/>
      <c r="EH160" s="17"/>
      <c r="EI160" s="17"/>
      <c r="EJ160" s="17"/>
      <c r="EK160" s="17"/>
    </row>
    <row r="161" spans="1:141" ht="16.5" customHeight="1">
      <c r="A161" s="17"/>
      <c r="B161" s="17"/>
      <c r="C161" s="17"/>
      <c r="D161" s="145"/>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46"/>
      <c r="AI161" s="146"/>
      <c r="AJ161" s="17"/>
      <c r="AK161" s="17"/>
      <c r="AL161" s="146"/>
      <c r="AM161" s="146"/>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11"/>
      <c r="DW161" s="111"/>
      <c r="DX161" s="111"/>
      <c r="DY161" s="111"/>
      <c r="DZ161" s="111"/>
      <c r="EA161" s="111"/>
      <c r="EB161" s="17"/>
      <c r="EC161" s="17"/>
      <c r="ED161" s="17"/>
      <c r="EE161" s="17"/>
      <c r="EF161" s="17"/>
      <c r="EG161" s="17"/>
      <c r="EH161" s="17"/>
      <c r="EI161" s="17"/>
      <c r="EJ161" s="17"/>
      <c r="EK161" s="17"/>
    </row>
    <row r="162" spans="1:141" ht="16.5" customHeight="1">
      <c r="A162" s="17"/>
      <c r="B162" s="17"/>
      <c r="C162" s="17"/>
      <c r="D162" s="145"/>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46"/>
      <c r="AI162" s="146"/>
      <c r="AJ162" s="17"/>
      <c r="AK162" s="17"/>
      <c r="AL162" s="146"/>
      <c r="AM162" s="146"/>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11"/>
      <c r="DW162" s="111"/>
      <c r="DX162" s="111"/>
      <c r="DY162" s="111"/>
      <c r="DZ162" s="111"/>
      <c r="EA162" s="111"/>
      <c r="EB162" s="17"/>
      <c r="EC162" s="17"/>
      <c r="ED162" s="17"/>
      <c r="EE162" s="17"/>
      <c r="EF162" s="17"/>
      <c r="EG162" s="17"/>
      <c r="EH162" s="17"/>
      <c r="EI162" s="17"/>
      <c r="EJ162" s="17"/>
      <c r="EK162" s="17"/>
    </row>
    <row r="163" spans="1:141" ht="16.5" customHeight="1">
      <c r="A163" s="17"/>
      <c r="B163" s="17"/>
      <c r="C163" s="17"/>
      <c r="D163" s="145"/>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46"/>
      <c r="AI163" s="146"/>
      <c r="AJ163" s="17"/>
      <c r="AK163" s="17"/>
      <c r="AL163" s="146"/>
      <c r="AM163" s="146"/>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11"/>
      <c r="DW163" s="111"/>
      <c r="DX163" s="111"/>
      <c r="DY163" s="111"/>
      <c r="DZ163" s="111"/>
      <c r="EA163" s="111"/>
      <c r="EB163" s="17"/>
      <c r="EC163" s="17"/>
      <c r="ED163" s="17"/>
      <c r="EE163" s="17"/>
      <c r="EF163" s="17"/>
      <c r="EG163" s="17"/>
      <c r="EH163" s="17"/>
      <c r="EI163" s="17"/>
      <c r="EJ163" s="17"/>
      <c r="EK163" s="17"/>
    </row>
    <row r="164" spans="1:141" ht="16.5" customHeight="1">
      <c r="A164" s="17"/>
      <c r="B164" s="17"/>
      <c r="C164" s="17"/>
      <c r="D164" s="145"/>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46"/>
      <c r="AI164" s="146"/>
      <c r="AJ164" s="17"/>
      <c r="AK164" s="17"/>
      <c r="AL164" s="146"/>
      <c r="AM164" s="146"/>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11"/>
      <c r="DW164" s="111"/>
      <c r="DX164" s="111"/>
      <c r="DY164" s="111"/>
      <c r="DZ164" s="111"/>
      <c r="EA164" s="111"/>
      <c r="EB164" s="17"/>
      <c r="EC164" s="17"/>
      <c r="ED164" s="17"/>
      <c r="EE164" s="17"/>
      <c r="EF164" s="17"/>
      <c r="EG164" s="17"/>
      <c r="EH164" s="17"/>
      <c r="EI164" s="17"/>
      <c r="EJ164" s="17"/>
      <c r="EK164" s="17"/>
    </row>
    <row r="165" spans="1:141" ht="16.5" customHeight="1">
      <c r="A165" s="17"/>
      <c r="B165" s="17"/>
      <c r="C165" s="17"/>
      <c r="D165" s="145"/>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46"/>
      <c r="AI165" s="146"/>
      <c r="AJ165" s="17"/>
      <c r="AK165" s="17"/>
      <c r="AL165" s="146"/>
      <c r="AM165" s="146"/>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11"/>
      <c r="DW165" s="111"/>
      <c r="DX165" s="111"/>
      <c r="DY165" s="111"/>
      <c r="DZ165" s="111"/>
      <c r="EA165" s="111"/>
      <c r="EB165" s="17"/>
      <c r="EC165" s="17"/>
      <c r="ED165" s="17"/>
      <c r="EE165" s="17"/>
      <c r="EF165" s="17"/>
      <c r="EG165" s="17"/>
      <c r="EH165" s="17"/>
      <c r="EI165" s="17"/>
      <c r="EJ165" s="17"/>
      <c r="EK165" s="17"/>
    </row>
    <row r="166" spans="1:141" ht="16.5" customHeight="1">
      <c r="A166" s="17"/>
      <c r="B166" s="17"/>
      <c r="C166" s="17"/>
      <c r="D166" s="145"/>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46"/>
      <c r="AI166" s="146"/>
      <c r="AJ166" s="17"/>
      <c r="AK166" s="17"/>
      <c r="AL166" s="146"/>
      <c r="AM166" s="146"/>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11"/>
      <c r="DW166" s="111"/>
      <c r="DX166" s="111"/>
      <c r="DY166" s="111"/>
      <c r="DZ166" s="111"/>
      <c r="EA166" s="111"/>
      <c r="EB166" s="17"/>
      <c r="EC166" s="17"/>
      <c r="ED166" s="17"/>
      <c r="EE166" s="17"/>
      <c r="EF166" s="17"/>
      <c r="EG166" s="17"/>
      <c r="EH166" s="17"/>
      <c r="EI166" s="17"/>
      <c r="EJ166" s="17"/>
      <c r="EK166" s="17"/>
    </row>
    <row r="167" spans="1:141" ht="16.5" customHeight="1">
      <c r="A167" s="17"/>
      <c r="B167" s="17"/>
      <c r="C167" s="17"/>
      <c r="D167" s="145"/>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46"/>
      <c r="AI167" s="146"/>
      <c r="AJ167" s="17"/>
      <c r="AK167" s="17"/>
      <c r="AL167" s="146"/>
      <c r="AM167" s="146"/>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11"/>
      <c r="DW167" s="111"/>
      <c r="DX167" s="111"/>
      <c r="DY167" s="111"/>
      <c r="DZ167" s="111"/>
      <c r="EA167" s="111"/>
      <c r="EB167" s="17"/>
      <c r="EC167" s="17"/>
      <c r="ED167" s="17"/>
      <c r="EE167" s="17"/>
      <c r="EF167" s="17"/>
      <c r="EG167" s="17"/>
      <c r="EH167" s="17"/>
      <c r="EI167" s="17"/>
      <c r="EJ167" s="17"/>
      <c r="EK167" s="17"/>
    </row>
    <row r="168" spans="1:141" ht="16.5" customHeight="1">
      <c r="A168" s="17"/>
      <c r="B168" s="17"/>
      <c r="C168" s="17"/>
      <c r="D168" s="145"/>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46"/>
      <c r="AI168" s="146"/>
      <c r="AJ168" s="17"/>
      <c r="AK168" s="17"/>
      <c r="AL168" s="146"/>
      <c r="AM168" s="146"/>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11"/>
      <c r="DW168" s="111"/>
      <c r="DX168" s="111"/>
      <c r="DY168" s="111"/>
      <c r="DZ168" s="111"/>
      <c r="EA168" s="111"/>
      <c r="EB168" s="17"/>
      <c r="EC168" s="17"/>
      <c r="ED168" s="17"/>
      <c r="EE168" s="17"/>
      <c r="EF168" s="17"/>
      <c r="EG168" s="17"/>
      <c r="EH168" s="17"/>
      <c r="EI168" s="17"/>
      <c r="EJ168" s="17"/>
      <c r="EK168" s="17"/>
    </row>
    <row r="169" spans="1:141" ht="16.5" customHeight="1">
      <c r="A169" s="17"/>
      <c r="B169" s="17"/>
      <c r="C169" s="17"/>
      <c r="D169" s="145"/>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46"/>
      <c r="AI169" s="146"/>
      <c r="AJ169" s="17"/>
      <c r="AK169" s="17"/>
      <c r="AL169" s="146"/>
      <c r="AM169" s="146"/>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11"/>
      <c r="DW169" s="111"/>
      <c r="DX169" s="111"/>
      <c r="DY169" s="111"/>
      <c r="DZ169" s="111"/>
      <c r="EA169" s="111"/>
      <c r="EB169" s="17"/>
      <c r="EC169" s="17"/>
      <c r="ED169" s="17"/>
      <c r="EE169" s="17"/>
      <c r="EF169" s="17"/>
      <c r="EG169" s="17"/>
      <c r="EH169" s="17"/>
      <c r="EI169" s="17"/>
      <c r="EJ169" s="17"/>
      <c r="EK169" s="17"/>
    </row>
    <row r="170" spans="1:141" ht="16.5" customHeight="1">
      <c r="A170" s="17"/>
      <c r="B170" s="17"/>
      <c r="C170" s="17"/>
      <c r="D170" s="145"/>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46"/>
      <c r="AI170" s="146"/>
      <c r="AJ170" s="17"/>
      <c r="AK170" s="17"/>
      <c r="AL170" s="146"/>
      <c r="AM170" s="146"/>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11"/>
      <c r="DW170" s="111"/>
      <c r="DX170" s="111"/>
      <c r="DY170" s="111"/>
      <c r="DZ170" s="111"/>
      <c r="EA170" s="111"/>
      <c r="EB170" s="17"/>
      <c r="EC170" s="17"/>
      <c r="ED170" s="17"/>
      <c r="EE170" s="17"/>
      <c r="EF170" s="17"/>
      <c r="EG170" s="17"/>
      <c r="EH170" s="17"/>
      <c r="EI170" s="17"/>
      <c r="EJ170" s="17"/>
      <c r="EK170" s="17"/>
    </row>
    <row r="171" spans="1:141" ht="16.5" customHeight="1">
      <c r="A171" s="17"/>
      <c r="B171" s="17"/>
      <c r="C171" s="17"/>
      <c r="D171" s="145"/>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46"/>
      <c r="AI171" s="146"/>
      <c r="AJ171" s="17"/>
      <c r="AK171" s="17"/>
      <c r="AL171" s="146"/>
      <c r="AM171" s="146"/>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11"/>
      <c r="DW171" s="111"/>
      <c r="DX171" s="111"/>
      <c r="DY171" s="111"/>
      <c r="DZ171" s="111"/>
      <c r="EA171" s="111"/>
      <c r="EB171" s="17"/>
      <c r="EC171" s="17"/>
      <c r="ED171" s="17"/>
      <c r="EE171" s="17"/>
      <c r="EF171" s="17"/>
      <c r="EG171" s="17"/>
      <c r="EH171" s="17"/>
      <c r="EI171" s="17"/>
      <c r="EJ171" s="17"/>
      <c r="EK171" s="17"/>
    </row>
    <row r="172" spans="1:141" ht="16.5" customHeight="1">
      <c r="A172" s="17"/>
      <c r="B172" s="17"/>
      <c r="C172" s="17"/>
      <c r="D172" s="145"/>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46"/>
      <c r="AI172" s="146"/>
      <c r="AJ172" s="17"/>
      <c r="AK172" s="17"/>
      <c r="AL172" s="146"/>
      <c r="AM172" s="146"/>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11"/>
      <c r="DW172" s="111"/>
      <c r="DX172" s="111"/>
      <c r="DY172" s="111"/>
      <c r="DZ172" s="111"/>
      <c r="EA172" s="111"/>
      <c r="EB172" s="17"/>
      <c r="EC172" s="17"/>
      <c r="ED172" s="17"/>
      <c r="EE172" s="17"/>
      <c r="EF172" s="17"/>
      <c r="EG172" s="17"/>
      <c r="EH172" s="17"/>
      <c r="EI172" s="17"/>
      <c r="EJ172" s="17"/>
      <c r="EK172" s="17"/>
    </row>
    <row r="173" spans="1:141" ht="16.5" customHeight="1">
      <c r="A173" s="17"/>
      <c r="B173" s="17"/>
      <c r="C173" s="17"/>
      <c r="D173" s="145"/>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46"/>
      <c r="AI173" s="146"/>
      <c r="AJ173" s="17"/>
      <c r="AK173" s="17"/>
      <c r="AL173" s="146"/>
      <c r="AM173" s="146"/>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11"/>
      <c r="DW173" s="111"/>
      <c r="DX173" s="111"/>
      <c r="DY173" s="111"/>
      <c r="DZ173" s="111"/>
      <c r="EA173" s="111"/>
      <c r="EB173" s="17"/>
      <c r="EC173" s="17"/>
      <c r="ED173" s="17"/>
      <c r="EE173" s="17"/>
      <c r="EF173" s="17"/>
      <c r="EG173" s="17"/>
      <c r="EH173" s="17"/>
      <c r="EI173" s="17"/>
      <c r="EJ173" s="17"/>
      <c r="EK173" s="17"/>
    </row>
    <row r="174" spans="1:141" ht="16.5" customHeight="1">
      <c r="A174" s="17"/>
      <c r="B174" s="17"/>
      <c r="C174" s="17"/>
      <c r="D174" s="145"/>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46"/>
      <c r="AI174" s="146"/>
      <c r="AJ174" s="17"/>
      <c r="AK174" s="17"/>
      <c r="AL174" s="146"/>
      <c r="AM174" s="146"/>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11"/>
      <c r="DW174" s="111"/>
      <c r="DX174" s="111"/>
      <c r="DY174" s="111"/>
      <c r="DZ174" s="111"/>
      <c r="EA174" s="111"/>
      <c r="EB174" s="17"/>
      <c r="EC174" s="17"/>
      <c r="ED174" s="17"/>
      <c r="EE174" s="17"/>
      <c r="EF174" s="17"/>
      <c r="EG174" s="17"/>
      <c r="EH174" s="17"/>
      <c r="EI174" s="17"/>
      <c r="EJ174" s="17"/>
      <c r="EK174" s="17"/>
    </row>
    <row r="175" spans="1:141" ht="16.5" customHeight="1">
      <c r="A175" s="17"/>
      <c r="B175" s="17"/>
      <c r="C175" s="17"/>
      <c r="D175" s="145"/>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46"/>
      <c r="AI175" s="146"/>
      <c r="AJ175" s="17"/>
      <c r="AK175" s="17"/>
      <c r="AL175" s="146"/>
      <c r="AM175" s="146"/>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11"/>
      <c r="DW175" s="111"/>
      <c r="DX175" s="111"/>
      <c r="DY175" s="111"/>
      <c r="DZ175" s="111"/>
      <c r="EA175" s="111"/>
      <c r="EB175" s="17"/>
      <c r="EC175" s="17"/>
      <c r="ED175" s="17"/>
      <c r="EE175" s="17"/>
      <c r="EF175" s="17"/>
      <c r="EG175" s="17"/>
      <c r="EH175" s="17"/>
      <c r="EI175" s="17"/>
      <c r="EJ175" s="17"/>
      <c r="EK175" s="17"/>
    </row>
    <row r="176" spans="1:141" ht="16.5" customHeight="1">
      <c r="A176" s="17"/>
      <c r="B176" s="17"/>
      <c r="C176" s="17"/>
      <c r="D176" s="145"/>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46"/>
      <c r="AI176" s="146"/>
      <c r="AJ176" s="17"/>
      <c r="AK176" s="17"/>
      <c r="AL176" s="146"/>
      <c r="AM176" s="146"/>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11"/>
      <c r="DW176" s="111"/>
      <c r="DX176" s="111"/>
      <c r="DY176" s="111"/>
      <c r="DZ176" s="111"/>
      <c r="EA176" s="111"/>
      <c r="EB176" s="17"/>
      <c r="EC176" s="17"/>
      <c r="ED176" s="17"/>
      <c r="EE176" s="17"/>
      <c r="EF176" s="17"/>
      <c r="EG176" s="17"/>
      <c r="EH176" s="17"/>
      <c r="EI176" s="17"/>
      <c r="EJ176" s="17"/>
      <c r="EK176" s="17"/>
    </row>
    <row r="177" spans="1:141" ht="16.5" customHeight="1">
      <c r="A177" s="17"/>
      <c r="B177" s="17"/>
      <c r="C177" s="17"/>
      <c r="D177" s="145"/>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46"/>
      <c r="AI177" s="146"/>
      <c r="AJ177" s="17"/>
      <c r="AK177" s="17"/>
      <c r="AL177" s="146"/>
      <c r="AM177" s="146"/>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11"/>
      <c r="DW177" s="111"/>
      <c r="DX177" s="111"/>
      <c r="DY177" s="111"/>
      <c r="DZ177" s="111"/>
      <c r="EA177" s="111"/>
      <c r="EB177" s="17"/>
      <c r="EC177" s="17"/>
      <c r="ED177" s="17"/>
      <c r="EE177" s="17"/>
      <c r="EF177" s="17"/>
      <c r="EG177" s="17"/>
      <c r="EH177" s="17"/>
      <c r="EI177" s="17"/>
      <c r="EJ177" s="17"/>
      <c r="EK177" s="17"/>
    </row>
    <row r="178" spans="1:141" ht="16.5" customHeight="1">
      <c r="A178" s="17"/>
      <c r="B178" s="17"/>
      <c r="C178" s="17"/>
      <c r="D178" s="145"/>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46"/>
      <c r="AI178" s="146"/>
      <c r="AJ178" s="17"/>
      <c r="AK178" s="17"/>
      <c r="AL178" s="146"/>
      <c r="AM178" s="146"/>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11"/>
      <c r="DW178" s="111"/>
      <c r="DX178" s="111"/>
      <c r="DY178" s="111"/>
      <c r="DZ178" s="111"/>
      <c r="EA178" s="111"/>
      <c r="EB178" s="17"/>
      <c r="EC178" s="17"/>
      <c r="ED178" s="17"/>
      <c r="EE178" s="17"/>
      <c r="EF178" s="17"/>
      <c r="EG178" s="17"/>
      <c r="EH178" s="17"/>
      <c r="EI178" s="17"/>
      <c r="EJ178" s="17"/>
      <c r="EK178" s="17"/>
    </row>
    <row r="179" spans="1:141" ht="16.5" customHeight="1">
      <c r="A179" s="17"/>
      <c r="B179" s="17"/>
      <c r="C179" s="17"/>
      <c r="D179" s="145"/>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46"/>
      <c r="AI179" s="146"/>
      <c r="AJ179" s="17"/>
      <c r="AK179" s="17"/>
      <c r="AL179" s="146"/>
      <c r="AM179" s="146"/>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11"/>
      <c r="DW179" s="111"/>
      <c r="DX179" s="111"/>
      <c r="DY179" s="111"/>
      <c r="DZ179" s="111"/>
      <c r="EA179" s="111"/>
      <c r="EB179" s="17"/>
      <c r="EC179" s="17"/>
      <c r="ED179" s="17"/>
      <c r="EE179" s="17"/>
      <c r="EF179" s="17"/>
      <c r="EG179" s="17"/>
      <c r="EH179" s="17"/>
      <c r="EI179" s="17"/>
      <c r="EJ179" s="17"/>
      <c r="EK179" s="17"/>
    </row>
    <row r="180" spans="1:141" ht="16.5" customHeight="1">
      <c r="A180" s="17"/>
      <c r="B180" s="17"/>
      <c r="C180" s="17"/>
      <c r="D180" s="145"/>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46"/>
      <c r="AI180" s="146"/>
      <c r="AJ180" s="17"/>
      <c r="AK180" s="17"/>
      <c r="AL180" s="146"/>
      <c r="AM180" s="146"/>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11"/>
      <c r="DW180" s="111"/>
      <c r="DX180" s="111"/>
      <c r="DY180" s="111"/>
      <c r="DZ180" s="111"/>
      <c r="EA180" s="111"/>
      <c r="EB180" s="17"/>
      <c r="EC180" s="17"/>
      <c r="ED180" s="17"/>
      <c r="EE180" s="17"/>
      <c r="EF180" s="17"/>
      <c r="EG180" s="17"/>
      <c r="EH180" s="17"/>
      <c r="EI180" s="17"/>
      <c r="EJ180" s="17"/>
      <c r="EK180" s="17"/>
    </row>
    <row r="181" spans="1:141" ht="16.5" customHeight="1">
      <c r="A181" s="17"/>
      <c r="B181" s="17"/>
      <c r="C181" s="17"/>
      <c r="D181" s="145"/>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46"/>
      <c r="AI181" s="146"/>
      <c r="AJ181" s="17"/>
      <c r="AK181" s="17"/>
      <c r="AL181" s="146"/>
      <c r="AM181" s="146"/>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11"/>
      <c r="DW181" s="111"/>
      <c r="DX181" s="111"/>
      <c r="DY181" s="111"/>
      <c r="DZ181" s="111"/>
      <c r="EA181" s="111"/>
      <c r="EB181" s="17"/>
      <c r="EC181" s="17"/>
      <c r="ED181" s="17"/>
      <c r="EE181" s="17"/>
      <c r="EF181" s="17"/>
      <c r="EG181" s="17"/>
      <c r="EH181" s="17"/>
      <c r="EI181" s="17"/>
      <c r="EJ181" s="17"/>
      <c r="EK181" s="17"/>
    </row>
    <row r="182" spans="1:141" ht="16.5" customHeight="1">
      <c r="A182" s="17"/>
      <c r="B182" s="17"/>
      <c r="C182" s="17"/>
      <c r="D182" s="145"/>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46"/>
      <c r="AI182" s="146"/>
      <c r="AJ182" s="17"/>
      <c r="AK182" s="17"/>
      <c r="AL182" s="146"/>
      <c r="AM182" s="146"/>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11"/>
      <c r="DW182" s="111"/>
      <c r="DX182" s="111"/>
      <c r="DY182" s="111"/>
      <c r="DZ182" s="111"/>
      <c r="EA182" s="111"/>
      <c r="EB182" s="17"/>
      <c r="EC182" s="17"/>
      <c r="ED182" s="17"/>
      <c r="EE182" s="17"/>
      <c r="EF182" s="17"/>
      <c r="EG182" s="17"/>
      <c r="EH182" s="17"/>
      <c r="EI182" s="17"/>
      <c r="EJ182" s="17"/>
      <c r="EK182" s="17"/>
    </row>
    <row r="183" spans="1:141" ht="16.5" customHeight="1">
      <c r="A183" s="17"/>
      <c r="B183" s="17"/>
      <c r="C183" s="17"/>
      <c r="D183" s="145"/>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46"/>
      <c r="AI183" s="146"/>
      <c r="AJ183" s="17"/>
      <c r="AK183" s="17"/>
      <c r="AL183" s="146"/>
      <c r="AM183" s="146"/>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11"/>
      <c r="DW183" s="111"/>
      <c r="DX183" s="111"/>
      <c r="DY183" s="111"/>
      <c r="DZ183" s="111"/>
      <c r="EA183" s="111"/>
      <c r="EB183" s="17"/>
      <c r="EC183" s="17"/>
      <c r="ED183" s="17"/>
      <c r="EE183" s="17"/>
      <c r="EF183" s="17"/>
      <c r="EG183" s="17"/>
      <c r="EH183" s="17"/>
      <c r="EI183" s="17"/>
      <c r="EJ183" s="17"/>
      <c r="EK183" s="17"/>
    </row>
    <row r="184" spans="1:141" ht="16.5" customHeight="1">
      <c r="A184" s="17"/>
      <c r="B184" s="17"/>
      <c r="C184" s="17"/>
      <c r="D184" s="145"/>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46"/>
      <c r="AI184" s="146"/>
      <c r="AJ184" s="17"/>
      <c r="AK184" s="17"/>
      <c r="AL184" s="146"/>
      <c r="AM184" s="146"/>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11"/>
      <c r="DW184" s="111"/>
      <c r="DX184" s="111"/>
      <c r="DY184" s="111"/>
      <c r="DZ184" s="111"/>
      <c r="EA184" s="111"/>
      <c r="EB184" s="17"/>
      <c r="EC184" s="17"/>
      <c r="ED184" s="17"/>
      <c r="EE184" s="17"/>
      <c r="EF184" s="17"/>
      <c r="EG184" s="17"/>
      <c r="EH184" s="17"/>
      <c r="EI184" s="17"/>
      <c r="EJ184" s="17"/>
      <c r="EK184" s="17"/>
    </row>
    <row r="185" spans="1:141" ht="16.5" customHeight="1">
      <c r="A185" s="17"/>
      <c r="B185" s="17"/>
      <c r="C185" s="17"/>
      <c r="D185" s="145"/>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46"/>
      <c r="AI185" s="146"/>
      <c r="AJ185" s="17"/>
      <c r="AK185" s="17"/>
      <c r="AL185" s="146"/>
      <c r="AM185" s="146"/>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11"/>
      <c r="DW185" s="111"/>
      <c r="DX185" s="111"/>
      <c r="DY185" s="111"/>
      <c r="DZ185" s="111"/>
      <c r="EA185" s="111"/>
      <c r="EB185" s="17"/>
      <c r="EC185" s="17"/>
      <c r="ED185" s="17"/>
      <c r="EE185" s="17"/>
      <c r="EF185" s="17"/>
      <c r="EG185" s="17"/>
      <c r="EH185" s="17"/>
      <c r="EI185" s="17"/>
      <c r="EJ185" s="17"/>
      <c r="EK185" s="17"/>
    </row>
    <row r="186" spans="1:141" ht="16.5" customHeight="1">
      <c r="A186" s="17"/>
      <c r="B186" s="17"/>
      <c r="C186" s="17"/>
      <c r="D186" s="145"/>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46"/>
      <c r="AI186" s="146"/>
      <c r="AJ186" s="17"/>
      <c r="AK186" s="17"/>
      <c r="AL186" s="146"/>
      <c r="AM186" s="146"/>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11"/>
      <c r="DW186" s="111"/>
      <c r="DX186" s="111"/>
      <c r="DY186" s="111"/>
      <c r="DZ186" s="111"/>
      <c r="EA186" s="111"/>
      <c r="EB186" s="17"/>
      <c r="EC186" s="17"/>
      <c r="ED186" s="17"/>
      <c r="EE186" s="17"/>
      <c r="EF186" s="17"/>
      <c r="EG186" s="17"/>
      <c r="EH186" s="17"/>
      <c r="EI186" s="17"/>
      <c r="EJ186" s="17"/>
      <c r="EK186" s="17"/>
    </row>
    <row r="187" spans="1:141" ht="16.5" customHeight="1">
      <c r="A187" s="17"/>
      <c r="B187" s="17"/>
      <c r="C187" s="17"/>
      <c r="D187" s="145"/>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46"/>
      <c r="AI187" s="146"/>
      <c r="AJ187" s="17"/>
      <c r="AK187" s="17"/>
      <c r="AL187" s="146"/>
      <c r="AM187" s="146"/>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11"/>
      <c r="DW187" s="111"/>
      <c r="DX187" s="111"/>
      <c r="DY187" s="111"/>
      <c r="DZ187" s="111"/>
      <c r="EA187" s="111"/>
      <c r="EB187" s="17"/>
      <c r="EC187" s="17"/>
      <c r="ED187" s="17"/>
      <c r="EE187" s="17"/>
      <c r="EF187" s="17"/>
      <c r="EG187" s="17"/>
      <c r="EH187" s="17"/>
      <c r="EI187" s="17"/>
      <c r="EJ187" s="17"/>
      <c r="EK187" s="17"/>
    </row>
    <row r="188" spans="1:141" ht="16.5" customHeight="1">
      <c r="A188" s="17"/>
      <c r="B188" s="17"/>
      <c r="C188" s="17"/>
      <c r="D188" s="145"/>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46"/>
      <c r="AI188" s="146"/>
      <c r="AJ188" s="17"/>
      <c r="AK188" s="17"/>
      <c r="AL188" s="146"/>
      <c r="AM188" s="146"/>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11"/>
      <c r="DW188" s="111"/>
      <c r="DX188" s="111"/>
      <c r="DY188" s="111"/>
      <c r="DZ188" s="111"/>
      <c r="EA188" s="111"/>
      <c r="EB188" s="17"/>
      <c r="EC188" s="17"/>
      <c r="ED188" s="17"/>
      <c r="EE188" s="17"/>
      <c r="EF188" s="17"/>
      <c r="EG188" s="17"/>
      <c r="EH188" s="17"/>
      <c r="EI188" s="17"/>
      <c r="EJ188" s="17"/>
      <c r="EK188" s="17"/>
    </row>
    <row r="189" spans="1:141" ht="16.5" customHeight="1">
      <c r="A189" s="17"/>
      <c r="B189" s="17"/>
      <c r="C189" s="17"/>
      <c r="D189" s="145"/>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46"/>
      <c r="AI189" s="146"/>
      <c r="AJ189" s="17"/>
      <c r="AK189" s="17"/>
      <c r="AL189" s="146"/>
      <c r="AM189" s="146"/>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11"/>
      <c r="DW189" s="111"/>
      <c r="DX189" s="111"/>
      <c r="DY189" s="111"/>
      <c r="DZ189" s="111"/>
      <c r="EA189" s="111"/>
      <c r="EB189" s="17"/>
      <c r="EC189" s="17"/>
      <c r="ED189" s="17"/>
      <c r="EE189" s="17"/>
      <c r="EF189" s="17"/>
      <c r="EG189" s="17"/>
      <c r="EH189" s="17"/>
      <c r="EI189" s="17"/>
      <c r="EJ189" s="17"/>
      <c r="EK189" s="17"/>
    </row>
    <row r="190" spans="1:141" ht="16.5" customHeight="1">
      <c r="A190" s="17"/>
      <c r="B190" s="17"/>
      <c r="C190" s="17"/>
      <c r="D190" s="145"/>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46"/>
      <c r="AI190" s="146"/>
      <c r="AJ190" s="17"/>
      <c r="AK190" s="17"/>
      <c r="AL190" s="146"/>
      <c r="AM190" s="146"/>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11"/>
      <c r="DW190" s="111"/>
      <c r="DX190" s="111"/>
      <c r="DY190" s="111"/>
      <c r="DZ190" s="111"/>
      <c r="EA190" s="111"/>
      <c r="EB190" s="17"/>
      <c r="EC190" s="17"/>
      <c r="ED190" s="17"/>
      <c r="EE190" s="17"/>
      <c r="EF190" s="17"/>
      <c r="EG190" s="17"/>
      <c r="EH190" s="17"/>
      <c r="EI190" s="17"/>
      <c r="EJ190" s="17"/>
      <c r="EK190" s="17"/>
    </row>
    <row r="191" spans="1:141" ht="16.5" customHeight="1">
      <c r="A191" s="17"/>
      <c r="B191" s="17"/>
      <c r="C191" s="17"/>
      <c r="D191" s="145"/>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46"/>
      <c r="AI191" s="146"/>
      <c r="AJ191" s="17"/>
      <c r="AK191" s="17"/>
      <c r="AL191" s="146"/>
      <c r="AM191" s="146"/>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11"/>
      <c r="DW191" s="111"/>
      <c r="DX191" s="111"/>
      <c r="DY191" s="111"/>
      <c r="DZ191" s="111"/>
      <c r="EA191" s="111"/>
      <c r="EB191" s="17"/>
      <c r="EC191" s="17"/>
      <c r="ED191" s="17"/>
      <c r="EE191" s="17"/>
      <c r="EF191" s="17"/>
      <c r="EG191" s="17"/>
      <c r="EH191" s="17"/>
      <c r="EI191" s="17"/>
      <c r="EJ191" s="17"/>
      <c r="EK191" s="17"/>
    </row>
    <row r="192" spans="1:141" ht="16.5" customHeight="1">
      <c r="A192" s="17"/>
      <c r="B192" s="17"/>
      <c r="C192" s="17"/>
      <c r="D192" s="145"/>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46"/>
      <c r="AI192" s="146"/>
      <c r="AJ192" s="17"/>
      <c r="AK192" s="17"/>
      <c r="AL192" s="146"/>
      <c r="AM192" s="146"/>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11"/>
      <c r="DW192" s="111"/>
      <c r="DX192" s="111"/>
      <c r="DY192" s="111"/>
      <c r="DZ192" s="111"/>
      <c r="EA192" s="111"/>
      <c r="EB192" s="17"/>
      <c r="EC192" s="17"/>
      <c r="ED192" s="17"/>
      <c r="EE192" s="17"/>
      <c r="EF192" s="17"/>
      <c r="EG192" s="17"/>
      <c r="EH192" s="17"/>
      <c r="EI192" s="17"/>
      <c r="EJ192" s="17"/>
      <c r="EK192" s="17"/>
    </row>
    <row r="193" spans="1:141" ht="16.5" customHeight="1">
      <c r="A193" s="17"/>
      <c r="B193" s="17"/>
      <c r="C193" s="17"/>
      <c r="D193" s="145"/>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46"/>
      <c r="AI193" s="146"/>
      <c r="AJ193" s="17"/>
      <c r="AK193" s="17"/>
      <c r="AL193" s="146"/>
      <c r="AM193" s="146"/>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11"/>
      <c r="DW193" s="111"/>
      <c r="DX193" s="111"/>
      <c r="DY193" s="111"/>
      <c r="DZ193" s="111"/>
      <c r="EA193" s="111"/>
      <c r="EB193" s="17"/>
      <c r="EC193" s="17"/>
      <c r="ED193" s="17"/>
      <c r="EE193" s="17"/>
      <c r="EF193" s="17"/>
      <c r="EG193" s="17"/>
      <c r="EH193" s="17"/>
      <c r="EI193" s="17"/>
      <c r="EJ193" s="17"/>
      <c r="EK193" s="17"/>
    </row>
    <row r="194" spans="1:141" ht="16.5" customHeight="1">
      <c r="A194" s="17"/>
      <c r="B194" s="17"/>
      <c r="C194" s="17"/>
      <c r="D194" s="145"/>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46"/>
      <c r="AI194" s="146"/>
      <c r="AJ194" s="17"/>
      <c r="AK194" s="17"/>
      <c r="AL194" s="146"/>
      <c r="AM194" s="146"/>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11"/>
      <c r="DW194" s="111"/>
      <c r="DX194" s="111"/>
      <c r="DY194" s="111"/>
      <c r="DZ194" s="111"/>
      <c r="EA194" s="111"/>
      <c r="EB194" s="17"/>
      <c r="EC194" s="17"/>
      <c r="ED194" s="17"/>
      <c r="EE194" s="17"/>
      <c r="EF194" s="17"/>
      <c r="EG194" s="17"/>
      <c r="EH194" s="17"/>
      <c r="EI194" s="17"/>
      <c r="EJ194" s="17"/>
      <c r="EK194" s="17"/>
    </row>
    <row r="195" spans="1:141" ht="16.5" customHeight="1">
      <c r="A195" s="17"/>
      <c r="B195" s="17"/>
      <c r="C195" s="17"/>
      <c r="D195" s="145"/>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46"/>
      <c r="AI195" s="146"/>
      <c r="AJ195" s="17"/>
      <c r="AK195" s="17"/>
      <c r="AL195" s="146"/>
      <c r="AM195" s="146"/>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11"/>
      <c r="DW195" s="111"/>
      <c r="DX195" s="111"/>
      <c r="DY195" s="111"/>
      <c r="DZ195" s="111"/>
      <c r="EA195" s="111"/>
      <c r="EB195" s="17"/>
      <c r="EC195" s="17"/>
      <c r="ED195" s="17"/>
      <c r="EE195" s="17"/>
      <c r="EF195" s="17"/>
      <c r="EG195" s="17"/>
      <c r="EH195" s="17"/>
      <c r="EI195" s="17"/>
      <c r="EJ195" s="17"/>
      <c r="EK195" s="17"/>
    </row>
    <row r="196" spans="1:141" ht="16.5" customHeight="1">
      <c r="A196" s="17"/>
      <c r="B196" s="17"/>
      <c r="C196" s="17"/>
      <c r="D196" s="145"/>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46"/>
      <c r="AI196" s="146"/>
      <c r="AJ196" s="17"/>
      <c r="AK196" s="17"/>
      <c r="AL196" s="146"/>
      <c r="AM196" s="146"/>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11"/>
      <c r="DW196" s="111"/>
      <c r="DX196" s="111"/>
      <c r="DY196" s="111"/>
      <c r="DZ196" s="111"/>
      <c r="EA196" s="111"/>
      <c r="EB196" s="17"/>
      <c r="EC196" s="17"/>
      <c r="ED196" s="17"/>
      <c r="EE196" s="17"/>
      <c r="EF196" s="17"/>
      <c r="EG196" s="17"/>
      <c r="EH196" s="17"/>
      <c r="EI196" s="17"/>
      <c r="EJ196" s="17"/>
      <c r="EK196" s="17"/>
    </row>
    <row r="197" spans="1:141" ht="16.5" customHeight="1">
      <c r="A197" s="17"/>
      <c r="B197" s="17"/>
      <c r="C197" s="17"/>
      <c r="D197" s="14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46"/>
      <c r="AI197" s="146"/>
      <c r="AJ197" s="17"/>
      <c r="AK197" s="17"/>
      <c r="AL197" s="146"/>
      <c r="AM197" s="146"/>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11"/>
      <c r="DW197" s="111"/>
      <c r="DX197" s="111"/>
      <c r="DY197" s="111"/>
      <c r="DZ197" s="111"/>
      <c r="EA197" s="111"/>
      <c r="EB197" s="17"/>
      <c r="EC197" s="17"/>
      <c r="ED197" s="17"/>
      <c r="EE197" s="17"/>
      <c r="EF197" s="17"/>
      <c r="EG197" s="17"/>
      <c r="EH197" s="17"/>
      <c r="EI197" s="17"/>
      <c r="EJ197" s="17"/>
      <c r="EK197" s="17"/>
    </row>
    <row r="198" spans="1:141" ht="16.5" customHeight="1">
      <c r="A198" s="17"/>
      <c r="B198" s="17"/>
      <c r="C198" s="17"/>
      <c r="D198" s="14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46"/>
      <c r="AI198" s="146"/>
      <c r="AJ198" s="17"/>
      <c r="AK198" s="17"/>
      <c r="AL198" s="146"/>
      <c r="AM198" s="146"/>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11"/>
      <c r="DW198" s="111"/>
      <c r="DX198" s="111"/>
      <c r="DY198" s="111"/>
      <c r="DZ198" s="111"/>
      <c r="EA198" s="111"/>
      <c r="EB198" s="17"/>
      <c r="EC198" s="17"/>
      <c r="ED198" s="17"/>
      <c r="EE198" s="17"/>
      <c r="EF198" s="17"/>
      <c r="EG198" s="17"/>
      <c r="EH198" s="17"/>
      <c r="EI198" s="17"/>
      <c r="EJ198" s="17"/>
      <c r="EK198" s="17"/>
    </row>
    <row r="199" spans="1:141" ht="16.5" customHeight="1">
      <c r="A199" s="17"/>
      <c r="B199" s="17"/>
      <c r="C199" s="17"/>
      <c r="D199" s="14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46"/>
      <c r="AI199" s="146"/>
      <c r="AJ199" s="17"/>
      <c r="AK199" s="17"/>
      <c r="AL199" s="146"/>
      <c r="AM199" s="146"/>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11"/>
      <c r="DW199" s="111"/>
      <c r="DX199" s="111"/>
      <c r="DY199" s="111"/>
      <c r="DZ199" s="111"/>
      <c r="EA199" s="111"/>
      <c r="EB199" s="17"/>
      <c r="EC199" s="17"/>
      <c r="ED199" s="17"/>
      <c r="EE199" s="17"/>
      <c r="EF199" s="17"/>
      <c r="EG199" s="17"/>
      <c r="EH199" s="17"/>
      <c r="EI199" s="17"/>
      <c r="EJ199" s="17"/>
      <c r="EK199" s="17"/>
    </row>
    <row r="200" spans="1:141" ht="16.5" customHeight="1">
      <c r="A200" s="17"/>
      <c r="B200" s="17"/>
      <c r="C200" s="17"/>
      <c r="D200" s="14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46"/>
      <c r="AI200" s="146"/>
      <c r="AJ200" s="17"/>
      <c r="AK200" s="17"/>
      <c r="AL200" s="146"/>
      <c r="AM200" s="146"/>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11"/>
      <c r="DW200" s="111"/>
      <c r="DX200" s="111"/>
      <c r="DY200" s="111"/>
      <c r="DZ200" s="111"/>
      <c r="EA200" s="111"/>
      <c r="EB200" s="17"/>
      <c r="EC200" s="17"/>
      <c r="ED200" s="17"/>
      <c r="EE200" s="17"/>
      <c r="EF200" s="17"/>
      <c r="EG200" s="17"/>
      <c r="EH200" s="17"/>
      <c r="EI200" s="17"/>
      <c r="EJ200" s="17"/>
      <c r="EK200" s="17"/>
    </row>
    <row r="201" spans="1:141" ht="16.5" customHeight="1">
      <c r="A201" s="17"/>
      <c r="B201" s="17"/>
      <c r="C201" s="17"/>
      <c r="D201" s="14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46"/>
      <c r="AI201" s="146"/>
      <c r="AJ201" s="17"/>
      <c r="AK201" s="17"/>
      <c r="AL201" s="146"/>
      <c r="AM201" s="146"/>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11"/>
      <c r="DW201" s="111"/>
      <c r="DX201" s="111"/>
      <c r="DY201" s="111"/>
      <c r="DZ201" s="111"/>
      <c r="EA201" s="111"/>
      <c r="EB201" s="17"/>
      <c r="EC201" s="17"/>
      <c r="ED201" s="17"/>
      <c r="EE201" s="17"/>
      <c r="EF201" s="17"/>
      <c r="EG201" s="17"/>
      <c r="EH201" s="17"/>
      <c r="EI201" s="17"/>
      <c r="EJ201" s="17"/>
      <c r="EK201" s="17"/>
    </row>
    <row r="202" spans="1:141" ht="16.5" customHeight="1">
      <c r="A202" s="17"/>
      <c r="B202" s="17"/>
      <c r="C202" s="17"/>
      <c r="D202" s="145"/>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46"/>
      <c r="AI202" s="146"/>
      <c r="AJ202" s="17"/>
      <c r="AK202" s="17"/>
      <c r="AL202" s="146"/>
      <c r="AM202" s="146"/>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11"/>
      <c r="DW202" s="111"/>
      <c r="DX202" s="111"/>
      <c r="DY202" s="111"/>
      <c r="DZ202" s="111"/>
      <c r="EA202" s="111"/>
      <c r="EB202" s="17"/>
      <c r="EC202" s="17"/>
      <c r="ED202" s="17"/>
      <c r="EE202" s="17"/>
      <c r="EF202" s="17"/>
      <c r="EG202" s="17"/>
      <c r="EH202" s="17"/>
      <c r="EI202" s="17"/>
      <c r="EJ202" s="17"/>
      <c r="EK202" s="17"/>
    </row>
    <row r="203" spans="1:141" ht="16.5" customHeight="1">
      <c r="A203" s="17"/>
      <c r="B203" s="17"/>
      <c r="C203" s="17"/>
      <c r="D203" s="145"/>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46"/>
      <c r="AI203" s="146"/>
      <c r="AJ203" s="17"/>
      <c r="AK203" s="17"/>
      <c r="AL203" s="146"/>
      <c r="AM203" s="146"/>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11"/>
      <c r="DW203" s="111"/>
      <c r="DX203" s="111"/>
      <c r="DY203" s="111"/>
      <c r="DZ203" s="111"/>
      <c r="EA203" s="111"/>
      <c r="EB203" s="17"/>
      <c r="EC203" s="17"/>
      <c r="ED203" s="17"/>
      <c r="EE203" s="17"/>
      <c r="EF203" s="17"/>
      <c r="EG203" s="17"/>
      <c r="EH203" s="17"/>
      <c r="EI203" s="17"/>
      <c r="EJ203" s="17"/>
      <c r="EK203" s="17"/>
    </row>
    <row r="204" spans="1:141" ht="16.5" customHeight="1">
      <c r="A204" s="17"/>
      <c r="B204" s="17"/>
      <c r="C204" s="17"/>
      <c r="D204" s="145"/>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46"/>
      <c r="AI204" s="146"/>
      <c r="AJ204" s="17"/>
      <c r="AK204" s="17"/>
      <c r="AL204" s="146"/>
      <c r="AM204" s="146"/>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11"/>
      <c r="DW204" s="111"/>
      <c r="DX204" s="111"/>
      <c r="DY204" s="111"/>
      <c r="DZ204" s="111"/>
      <c r="EA204" s="111"/>
      <c r="EB204" s="17"/>
      <c r="EC204" s="17"/>
      <c r="ED204" s="17"/>
      <c r="EE204" s="17"/>
      <c r="EF204" s="17"/>
      <c r="EG204" s="17"/>
      <c r="EH204" s="17"/>
      <c r="EI204" s="17"/>
      <c r="EJ204" s="17"/>
      <c r="EK204" s="17"/>
    </row>
    <row r="205" spans="1:141" ht="16.5" customHeight="1">
      <c r="A205" s="17"/>
      <c r="B205" s="17"/>
      <c r="C205" s="17"/>
      <c r="D205" s="145"/>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46"/>
      <c r="AI205" s="146"/>
      <c r="AJ205" s="17"/>
      <c r="AK205" s="17"/>
      <c r="AL205" s="146"/>
      <c r="AM205" s="146"/>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11"/>
      <c r="DW205" s="111"/>
      <c r="DX205" s="111"/>
      <c r="DY205" s="111"/>
      <c r="DZ205" s="111"/>
      <c r="EA205" s="111"/>
      <c r="EB205" s="17"/>
      <c r="EC205" s="17"/>
      <c r="ED205" s="17"/>
      <c r="EE205" s="17"/>
      <c r="EF205" s="17"/>
      <c r="EG205" s="17"/>
      <c r="EH205" s="17"/>
      <c r="EI205" s="17"/>
      <c r="EJ205" s="17"/>
      <c r="EK205" s="17"/>
    </row>
    <row r="206" spans="1:141" ht="16.5" customHeight="1">
      <c r="A206" s="17"/>
      <c r="B206" s="17"/>
      <c r="C206" s="17"/>
      <c r="D206" s="145"/>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46"/>
      <c r="AI206" s="146"/>
      <c r="AJ206" s="17"/>
      <c r="AK206" s="17"/>
      <c r="AL206" s="146"/>
      <c r="AM206" s="146"/>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11"/>
      <c r="DW206" s="111"/>
      <c r="DX206" s="111"/>
      <c r="DY206" s="111"/>
      <c r="DZ206" s="111"/>
      <c r="EA206" s="111"/>
      <c r="EB206" s="17"/>
      <c r="EC206" s="17"/>
      <c r="ED206" s="17"/>
      <c r="EE206" s="17"/>
      <c r="EF206" s="17"/>
      <c r="EG206" s="17"/>
      <c r="EH206" s="17"/>
      <c r="EI206" s="17"/>
      <c r="EJ206" s="17"/>
      <c r="EK206" s="17"/>
    </row>
    <row r="207" spans="1:141" ht="16.5" customHeight="1">
      <c r="A207" s="17"/>
      <c r="B207" s="17"/>
      <c r="C207" s="17"/>
      <c r="D207" s="145"/>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46"/>
      <c r="AI207" s="146"/>
      <c r="AJ207" s="17"/>
      <c r="AK207" s="17"/>
      <c r="AL207" s="146"/>
      <c r="AM207" s="146"/>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11"/>
      <c r="DW207" s="111"/>
      <c r="DX207" s="111"/>
      <c r="DY207" s="111"/>
      <c r="DZ207" s="111"/>
      <c r="EA207" s="111"/>
      <c r="EB207" s="17"/>
      <c r="EC207" s="17"/>
      <c r="ED207" s="17"/>
      <c r="EE207" s="17"/>
      <c r="EF207" s="17"/>
      <c r="EG207" s="17"/>
      <c r="EH207" s="17"/>
      <c r="EI207" s="17"/>
      <c r="EJ207" s="17"/>
      <c r="EK207" s="17"/>
    </row>
    <row r="208" spans="1:141" ht="16.5" customHeight="1">
      <c r="A208" s="17"/>
      <c r="B208" s="17"/>
      <c r="C208" s="17"/>
      <c r="D208" s="145"/>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46"/>
      <c r="AI208" s="146"/>
      <c r="AJ208" s="17"/>
      <c r="AK208" s="17"/>
      <c r="AL208" s="146"/>
      <c r="AM208" s="146"/>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11"/>
      <c r="DW208" s="111"/>
      <c r="DX208" s="111"/>
      <c r="DY208" s="111"/>
      <c r="DZ208" s="111"/>
      <c r="EA208" s="111"/>
      <c r="EB208" s="17"/>
      <c r="EC208" s="17"/>
      <c r="ED208" s="17"/>
      <c r="EE208" s="17"/>
      <c r="EF208" s="17"/>
      <c r="EG208" s="17"/>
      <c r="EH208" s="17"/>
      <c r="EI208" s="17"/>
      <c r="EJ208" s="17"/>
      <c r="EK208" s="17"/>
    </row>
    <row r="209" spans="1:141" ht="16.5" customHeight="1">
      <c r="A209" s="17"/>
      <c r="B209" s="17"/>
      <c r="C209" s="17"/>
      <c r="D209" s="145"/>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46"/>
      <c r="AI209" s="146"/>
      <c r="AJ209" s="17"/>
      <c r="AK209" s="17"/>
      <c r="AL209" s="146"/>
      <c r="AM209" s="146"/>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11"/>
      <c r="DW209" s="111"/>
      <c r="DX209" s="111"/>
      <c r="DY209" s="111"/>
      <c r="DZ209" s="111"/>
      <c r="EA209" s="111"/>
      <c r="EB209" s="17"/>
      <c r="EC209" s="17"/>
      <c r="ED209" s="17"/>
      <c r="EE209" s="17"/>
      <c r="EF209" s="17"/>
      <c r="EG209" s="17"/>
      <c r="EH209" s="17"/>
      <c r="EI209" s="17"/>
      <c r="EJ209" s="17"/>
      <c r="EK209" s="17"/>
    </row>
    <row r="210" spans="1:141" ht="16.5" customHeight="1">
      <c r="A210" s="17"/>
      <c r="B210" s="17"/>
      <c r="C210" s="17"/>
      <c r="D210" s="145"/>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46"/>
      <c r="AI210" s="146"/>
      <c r="AJ210" s="17"/>
      <c r="AK210" s="17"/>
      <c r="AL210" s="146"/>
      <c r="AM210" s="146"/>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11"/>
      <c r="DW210" s="111"/>
      <c r="DX210" s="111"/>
      <c r="DY210" s="111"/>
      <c r="DZ210" s="111"/>
      <c r="EA210" s="111"/>
      <c r="EB210" s="17"/>
      <c r="EC210" s="17"/>
      <c r="ED210" s="17"/>
      <c r="EE210" s="17"/>
      <c r="EF210" s="17"/>
      <c r="EG210" s="17"/>
      <c r="EH210" s="17"/>
      <c r="EI210" s="17"/>
      <c r="EJ210" s="17"/>
      <c r="EK210" s="17"/>
    </row>
    <row r="211" spans="1:141" ht="16.5" customHeight="1">
      <c r="A211" s="17"/>
      <c r="B211" s="17"/>
      <c r="C211" s="17"/>
      <c r="D211" s="145"/>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46"/>
      <c r="AI211" s="146"/>
      <c r="AJ211" s="17"/>
      <c r="AK211" s="17"/>
      <c r="AL211" s="146"/>
      <c r="AM211" s="146"/>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11"/>
      <c r="DW211" s="111"/>
      <c r="DX211" s="111"/>
      <c r="DY211" s="111"/>
      <c r="DZ211" s="111"/>
      <c r="EA211" s="111"/>
      <c r="EB211" s="17"/>
      <c r="EC211" s="17"/>
      <c r="ED211" s="17"/>
      <c r="EE211" s="17"/>
      <c r="EF211" s="17"/>
      <c r="EG211" s="17"/>
      <c r="EH211" s="17"/>
      <c r="EI211" s="17"/>
      <c r="EJ211" s="17"/>
      <c r="EK211" s="17"/>
    </row>
    <row r="212" spans="1:141" ht="16.5" customHeight="1">
      <c r="A212" s="17"/>
      <c r="B212" s="17"/>
      <c r="C212" s="17"/>
      <c r="D212" s="145"/>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46"/>
      <c r="AI212" s="146"/>
      <c r="AJ212" s="17"/>
      <c r="AK212" s="17"/>
      <c r="AL212" s="146"/>
      <c r="AM212" s="146"/>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11"/>
      <c r="DW212" s="111"/>
      <c r="DX212" s="111"/>
      <c r="DY212" s="111"/>
      <c r="DZ212" s="111"/>
      <c r="EA212" s="111"/>
      <c r="EB212" s="17"/>
      <c r="EC212" s="17"/>
      <c r="ED212" s="17"/>
      <c r="EE212" s="17"/>
      <c r="EF212" s="17"/>
      <c r="EG212" s="17"/>
      <c r="EH212" s="17"/>
      <c r="EI212" s="17"/>
      <c r="EJ212" s="17"/>
      <c r="EK212" s="17"/>
    </row>
    <row r="213" spans="1:141" ht="16.5" customHeight="1">
      <c r="A213" s="17"/>
      <c r="B213" s="17"/>
      <c r="C213" s="17"/>
      <c r="D213" s="145"/>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46"/>
      <c r="AI213" s="146"/>
      <c r="AJ213" s="17"/>
      <c r="AK213" s="17"/>
      <c r="AL213" s="146"/>
      <c r="AM213" s="146"/>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11"/>
      <c r="DW213" s="111"/>
      <c r="DX213" s="111"/>
      <c r="DY213" s="111"/>
      <c r="DZ213" s="111"/>
      <c r="EA213" s="111"/>
      <c r="EB213" s="17"/>
      <c r="EC213" s="17"/>
      <c r="ED213" s="17"/>
      <c r="EE213" s="17"/>
      <c r="EF213" s="17"/>
      <c r="EG213" s="17"/>
      <c r="EH213" s="17"/>
      <c r="EI213" s="17"/>
      <c r="EJ213" s="17"/>
      <c r="EK213" s="17"/>
    </row>
    <row r="214" spans="1:141" ht="16.5" customHeight="1">
      <c r="A214" s="17"/>
      <c r="B214" s="17"/>
      <c r="C214" s="17"/>
      <c r="D214" s="145"/>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46"/>
      <c r="AI214" s="146"/>
      <c r="AJ214" s="17"/>
      <c r="AK214" s="17"/>
      <c r="AL214" s="146"/>
      <c r="AM214" s="146"/>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11"/>
      <c r="DW214" s="111"/>
      <c r="DX214" s="111"/>
      <c r="DY214" s="111"/>
      <c r="DZ214" s="111"/>
      <c r="EA214" s="111"/>
      <c r="EB214" s="17"/>
      <c r="EC214" s="17"/>
      <c r="ED214" s="17"/>
      <c r="EE214" s="17"/>
      <c r="EF214" s="17"/>
      <c r="EG214" s="17"/>
      <c r="EH214" s="17"/>
      <c r="EI214" s="17"/>
      <c r="EJ214" s="17"/>
      <c r="EK214" s="17"/>
    </row>
    <row r="215" spans="1:141" ht="16.5" customHeight="1">
      <c r="A215" s="17"/>
      <c r="B215" s="17"/>
      <c r="C215" s="17"/>
      <c r="D215" s="145"/>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46"/>
      <c r="AI215" s="146"/>
      <c r="AJ215" s="17"/>
      <c r="AK215" s="17"/>
      <c r="AL215" s="146"/>
      <c r="AM215" s="146"/>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11"/>
      <c r="DW215" s="111"/>
      <c r="DX215" s="111"/>
      <c r="DY215" s="111"/>
      <c r="DZ215" s="111"/>
      <c r="EA215" s="111"/>
      <c r="EB215" s="17"/>
      <c r="EC215" s="17"/>
      <c r="ED215" s="17"/>
      <c r="EE215" s="17"/>
      <c r="EF215" s="17"/>
      <c r="EG215" s="17"/>
      <c r="EH215" s="17"/>
      <c r="EI215" s="17"/>
      <c r="EJ215" s="17"/>
      <c r="EK215" s="17"/>
    </row>
    <row r="216" spans="1:141" ht="16.5" customHeight="1">
      <c r="A216" s="17"/>
      <c r="B216" s="17"/>
      <c r="C216" s="17"/>
      <c r="D216" s="145"/>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46"/>
      <c r="AI216" s="146"/>
      <c r="AJ216" s="17"/>
      <c r="AK216" s="17"/>
      <c r="AL216" s="146"/>
      <c r="AM216" s="146"/>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11"/>
      <c r="DW216" s="111"/>
      <c r="DX216" s="111"/>
      <c r="DY216" s="111"/>
      <c r="DZ216" s="111"/>
      <c r="EA216" s="111"/>
      <c r="EB216" s="17"/>
      <c r="EC216" s="17"/>
      <c r="ED216" s="17"/>
      <c r="EE216" s="17"/>
      <c r="EF216" s="17"/>
      <c r="EG216" s="17"/>
      <c r="EH216" s="17"/>
      <c r="EI216" s="17"/>
      <c r="EJ216" s="17"/>
      <c r="EK216" s="17"/>
    </row>
    <row r="217" spans="1:141" ht="16.5" customHeight="1">
      <c r="A217" s="17"/>
      <c r="B217" s="17"/>
      <c r="C217" s="17"/>
      <c r="D217" s="145"/>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46"/>
      <c r="AI217" s="146"/>
      <c r="AJ217" s="17"/>
      <c r="AK217" s="17"/>
      <c r="AL217" s="146"/>
      <c r="AM217" s="146"/>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11"/>
      <c r="DW217" s="111"/>
      <c r="DX217" s="111"/>
      <c r="DY217" s="111"/>
      <c r="DZ217" s="111"/>
      <c r="EA217" s="111"/>
      <c r="EB217" s="17"/>
      <c r="EC217" s="17"/>
      <c r="ED217" s="17"/>
      <c r="EE217" s="17"/>
      <c r="EF217" s="17"/>
      <c r="EG217" s="17"/>
      <c r="EH217" s="17"/>
      <c r="EI217" s="17"/>
      <c r="EJ217" s="17"/>
      <c r="EK217" s="17"/>
    </row>
    <row r="218" spans="1:141" ht="16.5" customHeight="1">
      <c r="A218" s="17"/>
      <c r="B218" s="17"/>
      <c r="C218" s="17"/>
      <c r="D218" s="145"/>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46"/>
      <c r="AI218" s="146"/>
      <c r="AJ218" s="17"/>
      <c r="AK218" s="17"/>
      <c r="AL218" s="146"/>
      <c r="AM218" s="146"/>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11"/>
      <c r="DW218" s="111"/>
      <c r="DX218" s="111"/>
      <c r="DY218" s="111"/>
      <c r="DZ218" s="111"/>
      <c r="EA218" s="111"/>
      <c r="EB218" s="17"/>
      <c r="EC218" s="17"/>
      <c r="ED218" s="17"/>
      <c r="EE218" s="17"/>
      <c r="EF218" s="17"/>
      <c r="EG218" s="17"/>
      <c r="EH218" s="17"/>
      <c r="EI218" s="17"/>
      <c r="EJ218" s="17"/>
      <c r="EK218" s="17"/>
    </row>
    <row r="219" spans="1:141" ht="16.5" customHeight="1">
      <c r="A219" s="17"/>
      <c r="B219" s="17"/>
      <c r="C219" s="17"/>
      <c r="D219" s="145"/>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46"/>
      <c r="AI219" s="146"/>
      <c r="AJ219" s="17"/>
      <c r="AK219" s="17"/>
      <c r="AL219" s="146"/>
      <c r="AM219" s="146"/>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11"/>
      <c r="DW219" s="111"/>
      <c r="DX219" s="111"/>
      <c r="DY219" s="111"/>
      <c r="DZ219" s="111"/>
      <c r="EA219" s="111"/>
      <c r="EB219" s="17"/>
      <c r="EC219" s="17"/>
      <c r="ED219" s="17"/>
      <c r="EE219" s="17"/>
      <c r="EF219" s="17"/>
      <c r="EG219" s="17"/>
      <c r="EH219" s="17"/>
      <c r="EI219" s="17"/>
      <c r="EJ219" s="17"/>
      <c r="EK219" s="17"/>
    </row>
    <row r="220" spans="1:141" ht="16.5" customHeight="1">
      <c r="A220" s="17"/>
      <c r="B220" s="17"/>
      <c r="C220" s="17"/>
      <c r="D220" s="145"/>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46"/>
      <c r="AI220" s="146"/>
      <c r="AJ220" s="17"/>
      <c r="AK220" s="17"/>
      <c r="AL220" s="146"/>
      <c r="AM220" s="146"/>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11"/>
      <c r="DW220" s="111"/>
      <c r="DX220" s="111"/>
      <c r="DY220" s="111"/>
      <c r="DZ220" s="111"/>
      <c r="EA220" s="111"/>
      <c r="EB220" s="17"/>
      <c r="EC220" s="17"/>
      <c r="ED220" s="17"/>
      <c r="EE220" s="17"/>
      <c r="EF220" s="17"/>
      <c r="EG220" s="17"/>
      <c r="EH220" s="17"/>
      <c r="EI220" s="17"/>
      <c r="EJ220" s="17"/>
      <c r="EK220" s="17"/>
    </row>
    <row r="221" spans="1:141" ht="16.5" customHeight="1">
      <c r="A221" s="17"/>
      <c r="B221" s="17"/>
      <c r="C221" s="17"/>
      <c r="D221" s="145"/>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46"/>
      <c r="AI221" s="146"/>
      <c r="AJ221" s="17"/>
      <c r="AK221" s="17"/>
      <c r="AL221" s="146"/>
      <c r="AM221" s="146"/>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11"/>
      <c r="DW221" s="111"/>
      <c r="DX221" s="111"/>
      <c r="DY221" s="111"/>
      <c r="DZ221" s="111"/>
      <c r="EA221" s="111"/>
      <c r="EB221" s="17"/>
      <c r="EC221" s="17"/>
      <c r="ED221" s="17"/>
      <c r="EE221" s="17"/>
      <c r="EF221" s="17"/>
      <c r="EG221" s="17"/>
      <c r="EH221" s="17"/>
      <c r="EI221" s="17"/>
      <c r="EJ221" s="17"/>
      <c r="EK221" s="17"/>
    </row>
    <row r="222" spans="1:141" ht="16.5" customHeight="1">
      <c r="A222" s="17"/>
      <c r="B222" s="17"/>
      <c r="C222" s="17"/>
      <c r="D222" s="145"/>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46"/>
      <c r="AI222" s="146"/>
      <c r="AJ222" s="17"/>
      <c r="AK222" s="17"/>
      <c r="AL222" s="146"/>
      <c r="AM222" s="146"/>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11"/>
      <c r="DW222" s="111"/>
      <c r="DX222" s="111"/>
      <c r="DY222" s="111"/>
      <c r="DZ222" s="111"/>
      <c r="EA222" s="111"/>
      <c r="EB222" s="17"/>
      <c r="EC222" s="17"/>
      <c r="ED222" s="17"/>
      <c r="EE222" s="17"/>
      <c r="EF222" s="17"/>
      <c r="EG222" s="17"/>
      <c r="EH222" s="17"/>
      <c r="EI222" s="17"/>
      <c r="EJ222" s="17"/>
      <c r="EK222" s="17"/>
    </row>
    <row r="223" spans="1:141" ht="16.5" customHeight="1">
      <c r="A223" s="17"/>
      <c r="B223" s="17"/>
      <c r="C223" s="17"/>
      <c r="D223" s="145"/>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46"/>
      <c r="AI223" s="146"/>
      <c r="AJ223" s="17"/>
      <c r="AK223" s="17"/>
      <c r="AL223" s="146"/>
      <c r="AM223" s="146"/>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11"/>
      <c r="DW223" s="111"/>
      <c r="DX223" s="111"/>
      <c r="DY223" s="111"/>
      <c r="DZ223" s="111"/>
      <c r="EA223" s="111"/>
      <c r="EB223" s="17"/>
      <c r="EC223" s="17"/>
      <c r="ED223" s="17"/>
      <c r="EE223" s="17"/>
      <c r="EF223" s="17"/>
      <c r="EG223" s="17"/>
      <c r="EH223" s="17"/>
      <c r="EI223" s="17"/>
      <c r="EJ223" s="17"/>
      <c r="EK223" s="17"/>
    </row>
    <row r="224" spans="1:141" ht="16.5" customHeight="1">
      <c r="A224" s="17"/>
      <c r="B224" s="17"/>
      <c r="C224" s="17"/>
      <c r="D224" s="145"/>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46"/>
      <c r="AI224" s="146"/>
      <c r="AJ224" s="17"/>
      <c r="AK224" s="17"/>
      <c r="AL224" s="146"/>
      <c r="AM224" s="146"/>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11"/>
      <c r="DW224" s="111"/>
      <c r="DX224" s="111"/>
      <c r="DY224" s="111"/>
      <c r="DZ224" s="111"/>
      <c r="EA224" s="111"/>
      <c r="EB224" s="17"/>
      <c r="EC224" s="17"/>
      <c r="ED224" s="17"/>
      <c r="EE224" s="17"/>
      <c r="EF224" s="17"/>
      <c r="EG224" s="17"/>
      <c r="EH224" s="17"/>
      <c r="EI224" s="17"/>
      <c r="EJ224" s="17"/>
      <c r="EK224" s="17"/>
    </row>
    <row r="225" spans="1:141" ht="16.5" customHeight="1">
      <c r="A225" s="17"/>
      <c r="B225" s="17"/>
      <c r="C225" s="17"/>
      <c r="D225" s="145"/>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46"/>
      <c r="AI225" s="146"/>
      <c r="AJ225" s="17"/>
      <c r="AK225" s="17"/>
      <c r="AL225" s="146"/>
      <c r="AM225" s="146"/>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11"/>
      <c r="DW225" s="111"/>
      <c r="DX225" s="111"/>
      <c r="DY225" s="111"/>
      <c r="DZ225" s="111"/>
      <c r="EA225" s="111"/>
      <c r="EB225" s="17"/>
      <c r="EC225" s="17"/>
      <c r="ED225" s="17"/>
      <c r="EE225" s="17"/>
      <c r="EF225" s="17"/>
      <c r="EG225" s="17"/>
      <c r="EH225" s="17"/>
      <c r="EI225" s="17"/>
      <c r="EJ225" s="17"/>
      <c r="EK225" s="17"/>
    </row>
    <row r="226" spans="1:141" ht="16.5" customHeight="1">
      <c r="A226" s="17"/>
      <c r="B226" s="17"/>
      <c r="C226" s="17"/>
      <c r="D226" s="145"/>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46"/>
      <c r="AI226" s="146"/>
      <c r="AJ226" s="17"/>
      <c r="AK226" s="17"/>
      <c r="AL226" s="146"/>
      <c r="AM226" s="146"/>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11"/>
      <c r="DW226" s="111"/>
      <c r="DX226" s="111"/>
      <c r="DY226" s="111"/>
      <c r="DZ226" s="111"/>
      <c r="EA226" s="111"/>
      <c r="EB226" s="17"/>
      <c r="EC226" s="17"/>
      <c r="ED226" s="17"/>
      <c r="EE226" s="17"/>
      <c r="EF226" s="17"/>
      <c r="EG226" s="17"/>
      <c r="EH226" s="17"/>
      <c r="EI226" s="17"/>
      <c r="EJ226" s="17"/>
      <c r="EK226" s="17"/>
    </row>
    <row r="227" spans="1:141" ht="16.5" customHeight="1">
      <c r="A227" s="17"/>
      <c r="B227" s="17"/>
      <c r="C227" s="17"/>
      <c r="D227" s="145"/>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46"/>
      <c r="AI227" s="146"/>
      <c r="AJ227" s="17"/>
      <c r="AK227" s="17"/>
      <c r="AL227" s="146"/>
      <c r="AM227" s="146"/>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11"/>
      <c r="DW227" s="111"/>
      <c r="DX227" s="111"/>
      <c r="DY227" s="111"/>
      <c r="DZ227" s="111"/>
      <c r="EA227" s="111"/>
      <c r="EB227" s="17"/>
      <c r="EC227" s="17"/>
      <c r="ED227" s="17"/>
      <c r="EE227" s="17"/>
      <c r="EF227" s="17"/>
      <c r="EG227" s="17"/>
      <c r="EH227" s="17"/>
      <c r="EI227" s="17"/>
      <c r="EJ227" s="17"/>
      <c r="EK227" s="17"/>
    </row>
    <row r="228" spans="1:141" ht="16.5" customHeight="1">
      <c r="A228" s="17"/>
      <c r="B228" s="17"/>
      <c r="C228" s="17"/>
      <c r="D228" s="145"/>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46"/>
      <c r="AI228" s="146"/>
      <c r="AJ228" s="17"/>
      <c r="AK228" s="17"/>
      <c r="AL228" s="146"/>
      <c r="AM228" s="146"/>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11"/>
      <c r="DW228" s="111"/>
      <c r="DX228" s="111"/>
      <c r="DY228" s="111"/>
      <c r="DZ228" s="111"/>
      <c r="EA228" s="111"/>
      <c r="EB228" s="17"/>
      <c r="EC228" s="17"/>
      <c r="ED228" s="17"/>
      <c r="EE228" s="17"/>
      <c r="EF228" s="17"/>
      <c r="EG228" s="17"/>
      <c r="EH228" s="17"/>
      <c r="EI228" s="17"/>
      <c r="EJ228" s="17"/>
      <c r="EK228" s="17"/>
    </row>
    <row r="229" spans="1:141" ht="16.5" customHeight="1">
      <c r="A229" s="17"/>
      <c r="B229" s="17"/>
      <c r="C229" s="17"/>
      <c r="D229" s="145"/>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46"/>
      <c r="AI229" s="146"/>
      <c r="AJ229" s="17"/>
      <c r="AK229" s="17"/>
      <c r="AL229" s="146"/>
      <c r="AM229" s="146"/>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11"/>
      <c r="DW229" s="111"/>
      <c r="DX229" s="111"/>
      <c r="DY229" s="111"/>
      <c r="DZ229" s="111"/>
      <c r="EA229" s="111"/>
      <c r="EB229" s="17"/>
      <c r="EC229" s="17"/>
      <c r="ED229" s="17"/>
      <c r="EE229" s="17"/>
      <c r="EF229" s="17"/>
      <c r="EG229" s="17"/>
      <c r="EH229" s="17"/>
      <c r="EI229" s="17"/>
      <c r="EJ229" s="17"/>
      <c r="EK229" s="17"/>
    </row>
    <row r="230" spans="1:141" ht="16.5" customHeight="1">
      <c r="A230" s="17"/>
      <c r="B230" s="17"/>
      <c r="C230" s="17"/>
      <c r="D230" s="145"/>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46"/>
      <c r="AI230" s="146"/>
      <c r="AJ230" s="17"/>
      <c r="AK230" s="17"/>
      <c r="AL230" s="146"/>
      <c r="AM230" s="146"/>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11"/>
      <c r="DW230" s="111"/>
      <c r="DX230" s="111"/>
      <c r="DY230" s="111"/>
      <c r="DZ230" s="111"/>
      <c r="EA230" s="111"/>
      <c r="EB230" s="17"/>
      <c r="EC230" s="17"/>
      <c r="ED230" s="17"/>
      <c r="EE230" s="17"/>
      <c r="EF230" s="17"/>
      <c r="EG230" s="17"/>
      <c r="EH230" s="17"/>
      <c r="EI230" s="17"/>
      <c r="EJ230" s="17"/>
      <c r="EK230" s="17"/>
    </row>
    <row r="231" spans="1:141" ht="16.5" customHeight="1">
      <c r="A231" s="17"/>
      <c r="B231" s="17"/>
      <c r="C231" s="17"/>
      <c r="D231" s="145"/>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46"/>
      <c r="AI231" s="146"/>
      <c r="AJ231" s="17"/>
      <c r="AK231" s="17"/>
      <c r="AL231" s="146"/>
      <c r="AM231" s="146"/>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11"/>
      <c r="DW231" s="111"/>
      <c r="DX231" s="111"/>
      <c r="DY231" s="111"/>
      <c r="DZ231" s="111"/>
      <c r="EA231" s="111"/>
      <c r="EB231" s="17"/>
      <c r="EC231" s="17"/>
      <c r="ED231" s="17"/>
      <c r="EE231" s="17"/>
      <c r="EF231" s="17"/>
      <c r="EG231" s="17"/>
      <c r="EH231" s="17"/>
      <c r="EI231" s="17"/>
      <c r="EJ231" s="17"/>
      <c r="EK231" s="17"/>
    </row>
    <row r="232" spans="1:141" ht="16.5" customHeight="1">
      <c r="A232" s="17"/>
      <c r="B232" s="17"/>
      <c r="C232" s="17"/>
      <c r="D232" s="145"/>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46"/>
      <c r="AI232" s="146"/>
      <c r="AJ232" s="17"/>
      <c r="AK232" s="17"/>
      <c r="AL232" s="146"/>
      <c r="AM232" s="146"/>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11"/>
      <c r="DW232" s="111"/>
      <c r="DX232" s="111"/>
      <c r="DY232" s="111"/>
      <c r="DZ232" s="111"/>
      <c r="EA232" s="111"/>
      <c r="EB232" s="17"/>
      <c r="EC232" s="17"/>
      <c r="ED232" s="17"/>
      <c r="EE232" s="17"/>
      <c r="EF232" s="17"/>
      <c r="EG232" s="17"/>
      <c r="EH232" s="17"/>
      <c r="EI232" s="17"/>
      <c r="EJ232" s="17"/>
      <c r="EK232" s="17"/>
    </row>
    <row r="233" spans="1:141" ht="16.5" customHeight="1">
      <c r="A233" s="17"/>
      <c r="B233" s="17"/>
      <c r="C233" s="17"/>
      <c r="D233" s="145"/>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46"/>
      <c r="AI233" s="146"/>
      <c r="AJ233" s="17"/>
      <c r="AK233" s="17"/>
      <c r="AL233" s="146"/>
      <c r="AM233" s="146"/>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11"/>
      <c r="DW233" s="111"/>
      <c r="DX233" s="111"/>
      <c r="DY233" s="111"/>
      <c r="DZ233" s="111"/>
      <c r="EA233" s="111"/>
      <c r="EB233" s="17"/>
      <c r="EC233" s="17"/>
      <c r="ED233" s="17"/>
      <c r="EE233" s="17"/>
      <c r="EF233" s="17"/>
      <c r="EG233" s="17"/>
      <c r="EH233" s="17"/>
      <c r="EI233" s="17"/>
      <c r="EJ233" s="17"/>
      <c r="EK233" s="17"/>
    </row>
    <row r="234" spans="1:141" ht="16.5" customHeight="1">
      <c r="A234" s="17"/>
      <c r="B234" s="17"/>
      <c r="C234" s="17"/>
      <c r="D234" s="145"/>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46"/>
      <c r="AI234" s="146"/>
      <c r="AJ234" s="17"/>
      <c r="AK234" s="17"/>
      <c r="AL234" s="146"/>
      <c r="AM234" s="146"/>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11"/>
      <c r="DW234" s="111"/>
      <c r="DX234" s="111"/>
      <c r="DY234" s="111"/>
      <c r="DZ234" s="111"/>
      <c r="EA234" s="111"/>
      <c r="EB234" s="17"/>
      <c r="EC234" s="17"/>
      <c r="ED234" s="17"/>
      <c r="EE234" s="17"/>
      <c r="EF234" s="17"/>
      <c r="EG234" s="17"/>
      <c r="EH234" s="17"/>
      <c r="EI234" s="17"/>
      <c r="EJ234" s="17"/>
      <c r="EK234" s="17"/>
    </row>
    <row r="235" spans="1:141" ht="16.5" customHeight="1">
      <c r="A235" s="17"/>
      <c r="B235" s="17"/>
      <c r="C235" s="17"/>
      <c r="D235" s="145"/>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46"/>
      <c r="AI235" s="146"/>
      <c r="AJ235" s="17"/>
      <c r="AK235" s="17"/>
      <c r="AL235" s="146"/>
      <c r="AM235" s="146"/>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11"/>
      <c r="DW235" s="111"/>
      <c r="DX235" s="111"/>
      <c r="DY235" s="111"/>
      <c r="DZ235" s="111"/>
      <c r="EA235" s="111"/>
      <c r="EB235" s="17"/>
      <c r="EC235" s="17"/>
      <c r="ED235" s="17"/>
      <c r="EE235" s="17"/>
      <c r="EF235" s="17"/>
      <c r="EG235" s="17"/>
      <c r="EH235" s="17"/>
      <c r="EI235" s="17"/>
      <c r="EJ235" s="17"/>
      <c r="EK235" s="17"/>
    </row>
    <row r="236" spans="1:141" ht="16.5" customHeight="1">
      <c r="A236" s="17"/>
      <c r="B236" s="17"/>
      <c r="C236" s="17"/>
      <c r="D236" s="145"/>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46"/>
      <c r="AI236" s="146"/>
      <c r="AJ236" s="17"/>
      <c r="AK236" s="17"/>
      <c r="AL236" s="146"/>
      <c r="AM236" s="146"/>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11"/>
      <c r="DW236" s="111"/>
      <c r="DX236" s="111"/>
      <c r="DY236" s="111"/>
      <c r="DZ236" s="111"/>
      <c r="EA236" s="111"/>
      <c r="EB236" s="17"/>
      <c r="EC236" s="17"/>
      <c r="ED236" s="17"/>
      <c r="EE236" s="17"/>
      <c r="EF236" s="17"/>
      <c r="EG236" s="17"/>
      <c r="EH236" s="17"/>
      <c r="EI236" s="17"/>
      <c r="EJ236" s="17"/>
      <c r="EK236" s="17"/>
    </row>
    <row r="237" spans="1:141" ht="16.5" customHeight="1">
      <c r="A237" s="17"/>
      <c r="B237" s="17"/>
      <c r="C237" s="17"/>
      <c r="D237" s="145"/>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46"/>
      <c r="AI237" s="146"/>
      <c r="AJ237" s="17"/>
      <c r="AK237" s="17"/>
      <c r="AL237" s="146"/>
      <c r="AM237" s="146"/>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11"/>
      <c r="DW237" s="111"/>
      <c r="DX237" s="111"/>
      <c r="DY237" s="111"/>
      <c r="DZ237" s="111"/>
      <c r="EA237" s="111"/>
      <c r="EB237" s="17"/>
      <c r="EC237" s="17"/>
      <c r="ED237" s="17"/>
      <c r="EE237" s="17"/>
      <c r="EF237" s="17"/>
      <c r="EG237" s="17"/>
      <c r="EH237" s="17"/>
      <c r="EI237" s="17"/>
      <c r="EJ237" s="17"/>
      <c r="EK237" s="17"/>
    </row>
    <row r="238" spans="1:141" ht="16.5" customHeight="1">
      <c r="A238" s="17"/>
      <c r="B238" s="17"/>
      <c r="C238" s="17"/>
      <c r="D238" s="145"/>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46"/>
      <c r="AI238" s="146"/>
      <c r="AJ238" s="17"/>
      <c r="AK238" s="17"/>
      <c r="AL238" s="146"/>
      <c r="AM238" s="146"/>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11"/>
      <c r="DW238" s="111"/>
      <c r="DX238" s="111"/>
      <c r="DY238" s="111"/>
      <c r="DZ238" s="111"/>
      <c r="EA238" s="111"/>
      <c r="EB238" s="17"/>
      <c r="EC238" s="17"/>
      <c r="ED238" s="17"/>
      <c r="EE238" s="17"/>
      <c r="EF238" s="17"/>
      <c r="EG238" s="17"/>
      <c r="EH238" s="17"/>
      <c r="EI238" s="17"/>
      <c r="EJ238" s="17"/>
      <c r="EK238" s="17"/>
    </row>
    <row r="239" spans="1:141" ht="16.5" customHeight="1">
      <c r="A239" s="17"/>
      <c r="B239" s="17"/>
      <c r="C239" s="17"/>
      <c r="D239" s="145"/>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46"/>
      <c r="AI239" s="146"/>
      <c r="AJ239" s="17"/>
      <c r="AK239" s="17"/>
      <c r="AL239" s="146"/>
      <c r="AM239" s="146"/>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11"/>
      <c r="DW239" s="111"/>
      <c r="DX239" s="111"/>
      <c r="DY239" s="111"/>
      <c r="DZ239" s="111"/>
      <c r="EA239" s="111"/>
      <c r="EB239" s="17"/>
      <c r="EC239" s="17"/>
      <c r="ED239" s="17"/>
      <c r="EE239" s="17"/>
      <c r="EF239" s="17"/>
      <c r="EG239" s="17"/>
      <c r="EH239" s="17"/>
      <c r="EI239" s="17"/>
      <c r="EJ239" s="17"/>
      <c r="EK239" s="17"/>
    </row>
    <row r="240" spans="1:141" ht="16.5" customHeight="1">
      <c r="A240" s="17"/>
      <c r="B240" s="17"/>
      <c r="C240" s="17"/>
      <c r="D240" s="145"/>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46"/>
      <c r="AI240" s="146"/>
      <c r="AJ240" s="17"/>
      <c r="AK240" s="17"/>
      <c r="AL240" s="146"/>
      <c r="AM240" s="146"/>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11"/>
      <c r="DW240" s="111"/>
      <c r="DX240" s="111"/>
      <c r="DY240" s="111"/>
      <c r="DZ240" s="111"/>
      <c r="EA240" s="111"/>
      <c r="EB240" s="17"/>
      <c r="EC240" s="17"/>
      <c r="ED240" s="17"/>
      <c r="EE240" s="17"/>
      <c r="EF240" s="17"/>
      <c r="EG240" s="17"/>
      <c r="EH240" s="17"/>
      <c r="EI240" s="17"/>
      <c r="EJ240" s="17"/>
      <c r="EK240" s="17"/>
    </row>
    <row r="241" spans="1:141" ht="16.5" customHeight="1">
      <c r="A241" s="17"/>
      <c r="B241" s="17"/>
      <c r="C241" s="17"/>
      <c r="D241" s="145"/>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46"/>
      <c r="AI241" s="146"/>
      <c r="AJ241" s="17"/>
      <c r="AK241" s="17"/>
      <c r="AL241" s="146"/>
      <c r="AM241" s="146"/>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11"/>
      <c r="DW241" s="111"/>
      <c r="DX241" s="111"/>
      <c r="DY241" s="111"/>
      <c r="DZ241" s="111"/>
      <c r="EA241" s="111"/>
      <c r="EB241" s="17"/>
      <c r="EC241" s="17"/>
      <c r="ED241" s="17"/>
      <c r="EE241" s="17"/>
      <c r="EF241" s="17"/>
      <c r="EG241" s="17"/>
      <c r="EH241" s="17"/>
      <c r="EI241" s="17"/>
      <c r="EJ241" s="17"/>
      <c r="EK241" s="17"/>
    </row>
    <row r="242" spans="1:141" ht="16.5" customHeight="1">
      <c r="A242" s="17"/>
      <c r="B242" s="17"/>
      <c r="C242" s="17"/>
      <c r="D242" s="145"/>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46"/>
      <c r="AI242" s="146"/>
      <c r="AJ242" s="17"/>
      <c r="AK242" s="17"/>
      <c r="AL242" s="146"/>
      <c r="AM242" s="146"/>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11"/>
      <c r="DW242" s="111"/>
      <c r="DX242" s="111"/>
      <c r="DY242" s="111"/>
      <c r="DZ242" s="111"/>
      <c r="EA242" s="111"/>
      <c r="EB242" s="17"/>
      <c r="EC242" s="17"/>
      <c r="ED242" s="17"/>
      <c r="EE242" s="17"/>
      <c r="EF242" s="17"/>
      <c r="EG242" s="17"/>
      <c r="EH242" s="17"/>
      <c r="EI242" s="17"/>
      <c r="EJ242" s="17"/>
      <c r="EK242" s="17"/>
    </row>
    <row r="243" spans="1:141" ht="16.5" customHeight="1">
      <c r="A243" s="17"/>
      <c r="B243" s="17"/>
      <c r="C243" s="17"/>
      <c r="D243" s="145"/>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46"/>
      <c r="AI243" s="146"/>
      <c r="AJ243" s="17"/>
      <c r="AK243" s="17"/>
      <c r="AL243" s="146"/>
      <c r="AM243" s="146"/>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11"/>
      <c r="DW243" s="111"/>
      <c r="DX243" s="111"/>
      <c r="DY243" s="111"/>
      <c r="DZ243" s="111"/>
      <c r="EA243" s="111"/>
      <c r="EB243" s="17"/>
      <c r="EC243" s="17"/>
      <c r="ED243" s="17"/>
      <c r="EE243" s="17"/>
      <c r="EF243" s="17"/>
      <c r="EG243" s="17"/>
      <c r="EH243" s="17"/>
      <c r="EI243" s="17"/>
      <c r="EJ243" s="17"/>
      <c r="EK243" s="17"/>
    </row>
    <row r="244" spans="1:141" ht="16.5" customHeight="1">
      <c r="A244" s="17"/>
      <c r="B244" s="17"/>
      <c r="C244" s="17"/>
      <c r="D244" s="145"/>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46"/>
      <c r="AI244" s="146"/>
      <c r="AJ244" s="17"/>
      <c r="AK244" s="17"/>
      <c r="AL244" s="146"/>
      <c r="AM244" s="146"/>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11"/>
      <c r="DW244" s="111"/>
      <c r="DX244" s="111"/>
      <c r="DY244" s="111"/>
      <c r="DZ244" s="111"/>
      <c r="EA244" s="111"/>
      <c r="EB244" s="17"/>
      <c r="EC244" s="17"/>
      <c r="ED244" s="17"/>
      <c r="EE244" s="17"/>
      <c r="EF244" s="17"/>
      <c r="EG244" s="17"/>
      <c r="EH244" s="17"/>
      <c r="EI244" s="17"/>
      <c r="EJ244" s="17"/>
      <c r="EK244" s="17"/>
    </row>
    <row r="245" spans="1:141" ht="16.5" customHeight="1">
      <c r="A245" s="17"/>
      <c r="B245" s="17"/>
      <c r="C245" s="17"/>
      <c r="D245" s="145"/>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46"/>
      <c r="AI245" s="146"/>
      <c r="AJ245" s="17"/>
      <c r="AK245" s="17"/>
      <c r="AL245" s="146"/>
      <c r="AM245" s="146"/>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11"/>
      <c r="DW245" s="111"/>
      <c r="DX245" s="111"/>
      <c r="DY245" s="111"/>
      <c r="DZ245" s="111"/>
      <c r="EA245" s="111"/>
      <c r="EB245" s="17"/>
      <c r="EC245" s="17"/>
      <c r="ED245" s="17"/>
      <c r="EE245" s="17"/>
      <c r="EF245" s="17"/>
      <c r="EG245" s="17"/>
      <c r="EH245" s="17"/>
      <c r="EI245" s="17"/>
      <c r="EJ245" s="17"/>
      <c r="EK245" s="17"/>
    </row>
    <row r="246" spans="1:141" ht="16.5" customHeight="1">
      <c r="A246" s="17"/>
      <c r="B246" s="17"/>
      <c r="C246" s="17"/>
      <c r="D246" s="145"/>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46"/>
      <c r="AI246" s="146"/>
      <c r="AJ246" s="17"/>
      <c r="AK246" s="17"/>
      <c r="AL246" s="146"/>
      <c r="AM246" s="146"/>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11"/>
      <c r="DW246" s="111"/>
      <c r="DX246" s="111"/>
      <c r="DY246" s="111"/>
      <c r="DZ246" s="111"/>
      <c r="EA246" s="111"/>
      <c r="EB246" s="17"/>
      <c r="EC246" s="17"/>
      <c r="ED246" s="17"/>
      <c r="EE246" s="17"/>
      <c r="EF246" s="17"/>
      <c r="EG246" s="17"/>
      <c r="EH246" s="17"/>
      <c r="EI246" s="17"/>
      <c r="EJ246" s="17"/>
      <c r="EK246" s="17"/>
    </row>
    <row r="247" spans="1:141" ht="16.5" customHeight="1">
      <c r="A247" s="17"/>
      <c r="B247" s="17"/>
      <c r="C247" s="17"/>
      <c r="D247" s="145"/>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46"/>
      <c r="AI247" s="146"/>
      <c r="AJ247" s="17"/>
      <c r="AK247" s="17"/>
      <c r="AL247" s="146"/>
      <c r="AM247" s="146"/>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11"/>
      <c r="DW247" s="111"/>
      <c r="DX247" s="111"/>
      <c r="DY247" s="111"/>
      <c r="DZ247" s="111"/>
      <c r="EA247" s="111"/>
      <c r="EB247" s="17"/>
      <c r="EC247" s="17"/>
      <c r="ED247" s="17"/>
      <c r="EE247" s="17"/>
      <c r="EF247" s="17"/>
      <c r="EG247" s="17"/>
      <c r="EH247" s="17"/>
      <c r="EI247" s="17"/>
      <c r="EJ247" s="17"/>
      <c r="EK247" s="17"/>
    </row>
    <row r="248" spans="1:141" ht="16.5" customHeight="1">
      <c r="A248" s="17"/>
      <c r="B248" s="17"/>
      <c r="C248" s="17"/>
      <c r="D248" s="145"/>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46"/>
      <c r="AI248" s="146"/>
      <c r="AJ248" s="17"/>
      <c r="AK248" s="17"/>
      <c r="AL248" s="146"/>
      <c r="AM248" s="146"/>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11"/>
      <c r="DW248" s="111"/>
      <c r="DX248" s="111"/>
      <c r="DY248" s="111"/>
      <c r="DZ248" s="111"/>
      <c r="EA248" s="111"/>
      <c r="EB248" s="17"/>
      <c r="EC248" s="17"/>
      <c r="ED248" s="17"/>
      <c r="EE248" s="17"/>
      <c r="EF248" s="17"/>
      <c r="EG248" s="17"/>
      <c r="EH248" s="17"/>
      <c r="EI248" s="17"/>
      <c r="EJ248" s="17"/>
      <c r="EK248" s="17"/>
    </row>
    <row r="249" spans="1:141" ht="16.5" customHeight="1">
      <c r="A249" s="17"/>
      <c r="B249" s="17"/>
      <c r="C249" s="17"/>
      <c r="D249" s="145"/>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46"/>
      <c r="AI249" s="146"/>
      <c r="AJ249" s="17"/>
      <c r="AK249" s="17"/>
      <c r="AL249" s="146"/>
      <c r="AM249" s="146"/>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11"/>
      <c r="DW249" s="111"/>
      <c r="DX249" s="111"/>
      <c r="DY249" s="111"/>
      <c r="DZ249" s="111"/>
      <c r="EA249" s="111"/>
      <c r="EB249" s="17"/>
      <c r="EC249" s="17"/>
      <c r="ED249" s="17"/>
      <c r="EE249" s="17"/>
      <c r="EF249" s="17"/>
      <c r="EG249" s="17"/>
      <c r="EH249" s="17"/>
      <c r="EI249" s="17"/>
      <c r="EJ249" s="17"/>
      <c r="EK249" s="17"/>
    </row>
    <row r="250" spans="1:141" ht="16.5" customHeight="1">
      <c r="A250" s="17"/>
      <c r="B250" s="17"/>
      <c r="C250" s="17"/>
      <c r="D250" s="145"/>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46"/>
      <c r="AI250" s="146"/>
      <c r="AJ250" s="17"/>
      <c r="AK250" s="17"/>
      <c r="AL250" s="146"/>
      <c r="AM250" s="146"/>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11"/>
      <c r="DW250" s="111"/>
      <c r="DX250" s="111"/>
      <c r="DY250" s="111"/>
      <c r="DZ250" s="111"/>
      <c r="EA250" s="111"/>
      <c r="EB250" s="17"/>
      <c r="EC250" s="17"/>
      <c r="ED250" s="17"/>
      <c r="EE250" s="17"/>
      <c r="EF250" s="17"/>
      <c r="EG250" s="17"/>
      <c r="EH250" s="17"/>
      <c r="EI250" s="17"/>
      <c r="EJ250" s="17"/>
      <c r="EK250" s="17"/>
    </row>
    <row r="251" spans="1:141" ht="16.5" customHeight="1">
      <c r="A251" s="17"/>
      <c r="B251" s="17"/>
      <c r="C251" s="17"/>
      <c r="D251" s="145"/>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46"/>
      <c r="AI251" s="146"/>
      <c r="AJ251" s="17"/>
      <c r="AK251" s="17"/>
      <c r="AL251" s="146"/>
      <c r="AM251" s="146"/>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11"/>
      <c r="DW251" s="111"/>
      <c r="DX251" s="111"/>
      <c r="DY251" s="111"/>
      <c r="DZ251" s="111"/>
      <c r="EA251" s="111"/>
      <c r="EB251" s="17"/>
      <c r="EC251" s="17"/>
      <c r="ED251" s="17"/>
      <c r="EE251" s="17"/>
      <c r="EF251" s="17"/>
      <c r="EG251" s="17"/>
      <c r="EH251" s="17"/>
      <c r="EI251" s="17"/>
      <c r="EJ251" s="17"/>
      <c r="EK251" s="17"/>
    </row>
    <row r="252" spans="1:141" ht="16.5" customHeight="1">
      <c r="A252" s="17"/>
      <c r="B252" s="17"/>
      <c r="C252" s="17"/>
      <c r="D252" s="145"/>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46"/>
      <c r="AI252" s="146"/>
      <c r="AJ252" s="17"/>
      <c r="AK252" s="17"/>
      <c r="AL252" s="146"/>
      <c r="AM252" s="146"/>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11"/>
      <c r="DW252" s="111"/>
      <c r="DX252" s="111"/>
      <c r="DY252" s="111"/>
      <c r="DZ252" s="111"/>
      <c r="EA252" s="111"/>
      <c r="EB252" s="17"/>
      <c r="EC252" s="17"/>
      <c r="ED252" s="17"/>
      <c r="EE252" s="17"/>
      <c r="EF252" s="17"/>
      <c r="EG252" s="17"/>
      <c r="EH252" s="17"/>
      <c r="EI252" s="17"/>
      <c r="EJ252" s="17"/>
      <c r="EK252" s="17"/>
    </row>
    <row r="253" spans="1:141" ht="16.5" customHeight="1">
      <c r="A253" s="17"/>
      <c r="B253" s="17"/>
      <c r="C253" s="17"/>
      <c r="D253" s="145"/>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46"/>
      <c r="AI253" s="146"/>
      <c r="AJ253" s="17"/>
      <c r="AK253" s="17"/>
      <c r="AL253" s="146"/>
      <c r="AM253" s="146"/>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11"/>
      <c r="DW253" s="111"/>
      <c r="DX253" s="111"/>
      <c r="DY253" s="111"/>
      <c r="DZ253" s="111"/>
      <c r="EA253" s="111"/>
      <c r="EB253" s="17"/>
      <c r="EC253" s="17"/>
      <c r="ED253" s="17"/>
      <c r="EE253" s="17"/>
      <c r="EF253" s="17"/>
      <c r="EG253" s="17"/>
      <c r="EH253" s="17"/>
      <c r="EI253" s="17"/>
      <c r="EJ253" s="17"/>
      <c r="EK253" s="17"/>
    </row>
    <row r="254" spans="1:141" ht="16.5" customHeight="1">
      <c r="A254" s="17"/>
      <c r="B254" s="17"/>
      <c r="C254" s="17"/>
      <c r="D254" s="145"/>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46"/>
      <c r="AI254" s="146"/>
      <c r="AJ254" s="17"/>
      <c r="AK254" s="17"/>
      <c r="AL254" s="146"/>
      <c r="AM254" s="146"/>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11"/>
      <c r="DW254" s="111"/>
      <c r="DX254" s="111"/>
      <c r="DY254" s="111"/>
      <c r="DZ254" s="111"/>
      <c r="EA254" s="111"/>
      <c r="EB254" s="17"/>
      <c r="EC254" s="17"/>
      <c r="ED254" s="17"/>
      <c r="EE254" s="17"/>
      <c r="EF254" s="17"/>
      <c r="EG254" s="17"/>
      <c r="EH254" s="17"/>
      <c r="EI254" s="17"/>
      <c r="EJ254" s="17"/>
      <c r="EK254" s="17"/>
    </row>
    <row r="255" spans="1:141" ht="16.5" customHeight="1">
      <c r="A255" s="17"/>
      <c r="B255" s="17"/>
      <c r="C255" s="17"/>
      <c r="D255" s="145"/>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46"/>
      <c r="AI255" s="146"/>
      <c r="AJ255" s="17"/>
      <c r="AK255" s="17"/>
      <c r="AL255" s="146"/>
      <c r="AM255" s="146"/>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11"/>
      <c r="DW255" s="111"/>
      <c r="DX255" s="111"/>
      <c r="DY255" s="111"/>
      <c r="DZ255" s="111"/>
      <c r="EA255" s="111"/>
      <c r="EB255" s="17"/>
      <c r="EC255" s="17"/>
      <c r="ED255" s="17"/>
      <c r="EE255" s="17"/>
      <c r="EF255" s="17"/>
      <c r="EG255" s="17"/>
      <c r="EH255" s="17"/>
      <c r="EI255" s="17"/>
      <c r="EJ255" s="17"/>
      <c r="EK255" s="17"/>
    </row>
    <row r="256" spans="1:141" ht="16.5" customHeight="1">
      <c r="A256" s="17"/>
      <c r="B256" s="17"/>
      <c r="C256" s="17"/>
      <c r="D256" s="145"/>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46"/>
      <c r="AI256" s="146"/>
      <c r="AJ256" s="17"/>
      <c r="AK256" s="17"/>
      <c r="AL256" s="146"/>
      <c r="AM256" s="146"/>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11"/>
      <c r="DW256" s="111"/>
      <c r="DX256" s="111"/>
      <c r="DY256" s="111"/>
      <c r="DZ256" s="111"/>
      <c r="EA256" s="111"/>
      <c r="EB256" s="17"/>
      <c r="EC256" s="17"/>
      <c r="ED256" s="17"/>
      <c r="EE256" s="17"/>
      <c r="EF256" s="17"/>
      <c r="EG256" s="17"/>
      <c r="EH256" s="17"/>
      <c r="EI256" s="17"/>
      <c r="EJ256" s="17"/>
      <c r="EK256" s="17"/>
    </row>
    <row r="257" spans="1:141" ht="16.5" customHeight="1">
      <c r="A257" s="17"/>
      <c r="B257" s="17"/>
      <c r="C257" s="17"/>
      <c r="D257" s="145"/>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46"/>
      <c r="AI257" s="146"/>
      <c r="AJ257" s="17"/>
      <c r="AK257" s="17"/>
      <c r="AL257" s="146"/>
      <c r="AM257" s="146"/>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11"/>
      <c r="DW257" s="111"/>
      <c r="DX257" s="111"/>
      <c r="DY257" s="111"/>
      <c r="DZ257" s="111"/>
      <c r="EA257" s="111"/>
      <c r="EB257" s="17"/>
      <c r="EC257" s="17"/>
      <c r="ED257" s="17"/>
      <c r="EE257" s="17"/>
      <c r="EF257" s="17"/>
      <c r="EG257" s="17"/>
      <c r="EH257" s="17"/>
      <c r="EI257" s="17"/>
      <c r="EJ257" s="17"/>
      <c r="EK257" s="17"/>
    </row>
    <row r="258" spans="1:141" ht="16.5" customHeight="1">
      <c r="A258" s="17"/>
      <c r="B258" s="17"/>
      <c r="C258" s="17"/>
      <c r="D258" s="145"/>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46"/>
      <c r="AI258" s="146"/>
      <c r="AJ258" s="17"/>
      <c r="AK258" s="17"/>
      <c r="AL258" s="146"/>
      <c r="AM258" s="146"/>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11"/>
      <c r="DW258" s="111"/>
      <c r="DX258" s="111"/>
      <c r="DY258" s="111"/>
      <c r="DZ258" s="111"/>
      <c r="EA258" s="111"/>
      <c r="EB258" s="17"/>
      <c r="EC258" s="17"/>
      <c r="ED258" s="17"/>
      <c r="EE258" s="17"/>
      <c r="EF258" s="17"/>
      <c r="EG258" s="17"/>
      <c r="EH258" s="17"/>
      <c r="EI258" s="17"/>
      <c r="EJ258" s="17"/>
      <c r="EK258" s="17"/>
    </row>
    <row r="259" spans="1:141" ht="16.5" customHeight="1">
      <c r="A259" s="17"/>
      <c r="B259" s="17"/>
      <c r="C259" s="17"/>
      <c r="D259" s="145"/>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46"/>
      <c r="AI259" s="146"/>
      <c r="AJ259" s="17"/>
      <c r="AK259" s="17"/>
      <c r="AL259" s="146"/>
      <c r="AM259" s="146"/>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11"/>
      <c r="DW259" s="111"/>
      <c r="DX259" s="111"/>
      <c r="DY259" s="111"/>
      <c r="DZ259" s="111"/>
      <c r="EA259" s="111"/>
      <c r="EB259" s="17"/>
      <c r="EC259" s="17"/>
      <c r="ED259" s="17"/>
      <c r="EE259" s="17"/>
      <c r="EF259" s="17"/>
      <c r="EG259" s="17"/>
      <c r="EH259" s="17"/>
      <c r="EI259" s="17"/>
      <c r="EJ259" s="17"/>
      <c r="EK259" s="17"/>
    </row>
    <row r="260" spans="1:141" ht="16.5" customHeight="1">
      <c r="A260" s="17"/>
      <c r="B260" s="17"/>
      <c r="C260" s="17"/>
      <c r="D260" s="145"/>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46"/>
      <c r="AI260" s="146"/>
      <c r="AJ260" s="17"/>
      <c r="AK260" s="17"/>
      <c r="AL260" s="146"/>
      <c r="AM260" s="146"/>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11"/>
      <c r="DW260" s="111"/>
      <c r="DX260" s="111"/>
      <c r="DY260" s="111"/>
      <c r="DZ260" s="111"/>
      <c r="EA260" s="111"/>
      <c r="EB260" s="17"/>
      <c r="EC260" s="17"/>
      <c r="ED260" s="17"/>
      <c r="EE260" s="17"/>
      <c r="EF260" s="17"/>
      <c r="EG260" s="17"/>
      <c r="EH260" s="17"/>
      <c r="EI260" s="17"/>
      <c r="EJ260" s="17"/>
      <c r="EK260" s="17"/>
    </row>
    <row r="261" spans="1:141" ht="16.5" customHeight="1">
      <c r="A261" s="17"/>
      <c r="B261" s="17"/>
      <c r="C261" s="17"/>
      <c r="D261" s="145"/>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46"/>
      <c r="AI261" s="146"/>
      <c r="AJ261" s="17"/>
      <c r="AK261" s="17"/>
      <c r="AL261" s="146"/>
      <c r="AM261" s="146"/>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11"/>
      <c r="DW261" s="111"/>
      <c r="DX261" s="111"/>
      <c r="DY261" s="111"/>
      <c r="DZ261" s="111"/>
      <c r="EA261" s="111"/>
      <c r="EB261" s="17"/>
      <c r="EC261" s="17"/>
      <c r="ED261" s="17"/>
      <c r="EE261" s="17"/>
      <c r="EF261" s="17"/>
      <c r="EG261" s="17"/>
      <c r="EH261" s="17"/>
      <c r="EI261" s="17"/>
      <c r="EJ261" s="17"/>
      <c r="EK261" s="17"/>
    </row>
    <row r="262" spans="1:141" ht="16.5" customHeight="1">
      <c r="A262" s="17"/>
      <c r="B262" s="17"/>
      <c r="C262" s="17"/>
      <c r="D262" s="145"/>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46"/>
      <c r="AI262" s="146"/>
      <c r="AJ262" s="17"/>
      <c r="AK262" s="17"/>
      <c r="AL262" s="146"/>
      <c r="AM262" s="146"/>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11"/>
      <c r="DW262" s="111"/>
      <c r="DX262" s="111"/>
      <c r="DY262" s="111"/>
      <c r="DZ262" s="111"/>
      <c r="EA262" s="111"/>
      <c r="EB262" s="17"/>
      <c r="EC262" s="17"/>
      <c r="ED262" s="17"/>
      <c r="EE262" s="17"/>
      <c r="EF262" s="17"/>
      <c r="EG262" s="17"/>
      <c r="EH262" s="17"/>
      <c r="EI262" s="17"/>
      <c r="EJ262" s="17"/>
      <c r="EK262" s="17"/>
    </row>
    <row r="263" spans="1:141" ht="16.5" customHeight="1">
      <c r="A263" s="17"/>
      <c r="B263" s="17"/>
      <c r="C263" s="17"/>
      <c r="D263" s="145"/>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46"/>
      <c r="AI263" s="146"/>
      <c r="AJ263" s="17"/>
      <c r="AK263" s="17"/>
      <c r="AL263" s="146"/>
      <c r="AM263" s="146"/>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11"/>
      <c r="DW263" s="111"/>
      <c r="DX263" s="111"/>
      <c r="DY263" s="111"/>
      <c r="DZ263" s="111"/>
      <c r="EA263" s="111"/>
      <c r="EB263" s="17"/>
      <c r="EC263" s="17"/>
      <c r="ED263" s="17"/>
      <c r="EE263" s="17"/>
      <c r="EF263" s="17"/>
      <c r="EG263" s="17"/>
      <c r="EH263" s="17"/>
      <c r="EI263" s="17"/>
      <c r="EJ263" s="17"/>
      <c r="EK263" s="17"/>
    </row>
    <row r="264" spans="1:141" ht="16.5" customHeight="1">
      <c r="A264" s="17"/>
      <c r="B264" s="17"/>
      <c r="C264" s="17"/>
      <c r="D264" s="145"/>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46"/>
      <c r="AI264" s="146"/>
      <c r="AJ264" s="17"/>
      <c r="AK264" s="17"/>
      <c r="AL264" s="146"/>
      <c r="AM264" s="146"/>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11"/>
      <c r="DW264" s="111"/>
      <c r="DX264" s="111"/>
      <c r="DY264" s="111"/>
      <c r="DZ264" s="111"/>
      <c r="EA264" s="111"/>
      <c r="EB264" s="17"/>
      <c r="EC264" s="17"/>
      <c r="ED264" s="17"/>
      <c r="EE264" s="17"/>
      <c r="EF264" s="17"/>
      <c r="EG264" s="17"/>
      <c r="EH264" s="17"/>
      <c r="EI264" s="17"/>
      <c r="EJ264" s="17"/>
      <c r="EK264" s="17"/>
    </row>
    <row r="265" spans="1:141" ht="16.5" customHeight="1">
      <c r="A265" s="17"/>
      <c r="B265" s="17"/>
      <c r="C265" s="17"/>
      <c r="D265" s="145"/>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46"/>
      <c r="AI265" s="146"/>
      <c r="AJ265" s="17"/>
      <c r="AK265" s="17"/>
      <c r="AL265" s="146"/>
      <c r="AM265" s="146"/>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11"/>
      <c r="DW265" s="111"/>
      <c r="DX265" s="111"/>
      <c r="DY265" s="111"/>
      <c r="DZ265" s="111"/>
      <c r="EA265" s="111"/>
      <c r="EB265" s="17"/>
      <c r="EC265" s="17"/>
      <c r="ED265" s="17"/>
      <c r="EE265" s="17"/>
      <c r="EF265" s="17"/>
      <c r="EG265" s="17"/>
      <c r="EH265" s="17"/>
      <c r="EI265" s="17"/>
      <c r="EJ265" s="17"/>
      <c r="EK265" s="17"/>
    </row>
    <row r="266" spans="1:141" ht="16.5" customHeight="1">
      <c r="A266" s="17"/>
      <c r="B266" s="17"/>
      <c r="C266" s="17"/>
      <c r="D266" s="145"/>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46"/>
      <c r="AI266" s="146"/>
      <c r="AJ266" s="17"/>
      <c r="AK266" s="17"/>
      <c r="AL266" s="146"/>
      <c r="AM266" s="146"/>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11"/>
      <c r="DW266" s="111"/>
      <c r="DX266" s="111"/>
      <c r="DY266" s="111"/>
      <c r="DZ266" s="111"/>
      <c r="EA266" s="111"/>
      <c r="EB266" s="17"/>
      <c r="EC266" s="17"/>
      <c r="ED266" s="17"/>
      <c r="EE266" s="17"/>
      <c r="EF266" s="17"/>
      <c r="EG266" s="17"/>
      <c r="EH266" s="17"/>
      <c r="EI266" s="17"/>
      <c r="EJ266" s="17"/>
      <c r="EK266" s="17"/>
    </row>
    <row r="267" spans="1:141" ht="16.5" customHeight="1">
      <c r="A267" s="17"/>
      <c r="B267" s="17"/>
      <c r="C267" s="17"/>
      <c r="D267" s="145"/>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46"/>
      <c r="AI267" s="146"/>
      <c r="AJ267" s="17"/>
      <c r="AK267" s="17"/>
      <c r="AL267" s="146"/>
      <c r="AM267" s="146"/>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11"/>
      <c r="DW267" s="111"/>
      <c r="DX267" s="111"/>
      <c r="DY267" s="111"/>
      <c r="DZ267" s="111"/>
      <c r="EA267" s="111"/>
      <c r="EB267" s="17"/>
      <c r="EC267" s="17"/>
      <c r="ED267" s="17"/>
      <c r="EE267" s="17"/>
      <c r="EF267" s="17"/>
      <c r="EG267" s="17"/>
      <c r="EH267" s="17"/>
      <c r="EI267" s="17"/>
      <c r="EJ267" s="17"/>
      <c r="EK267" s="17"/>
    </row>
    <row r="268" spans="1:141" ht="16.5" customHeight="1">
      <c r="A268" s="17"/>
      <c r="B268" s="17"/>
      <c r="C268" s="17"/>
      <c r="D268" s="145"/>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46"/>
      <c r="AI268" s="146"/>
      <c r="AJ268" s="17"/>
      <c r="AK268" s="17"/>
      <c r="AL268" s="146"/>
      <c r="AM268" s="146"/>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11"/>
      <c r="DW268" s="111"/>
      <c r="DX268" s="111"/>
      <c r="DY268" s="111"/>
      <c r="DZ268" s="111"/>
      <c r="EA268" s="111"/>
      <c r="EB268" s="17"/>
      <c r="EC268" s="17"/>
      <c r="ED268" s="17"/>
      <c r="EE268" s="17"/>
      <c r="EF268" s="17"/>
      <c r="EG268" s="17"/>
      <c r="EH268" s="17"/>
      <c r="EI268" s="17"/>
      <c r="EJ268" s="17"/>
      <c r="EK268" s="17"/>
    </row>
    <row r="269" spans="1:141" ht="16.5" customHeight="1">
      <c r="A269" s="17"/>
      <c r="B269" s="17"/>
      <c r="C269" s="17"/>
      <c r="D269" s="145"/>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46"/>
      <c r="AI269" s="146"/>
      <c r="AJ269" s="17"/>
      <c r="AK269" s="17"/>
      <c r="AL269" s="146"/>
      <c r="AM269" s="146"/>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11"/>
      <c r="DW269" s="111"/>
      <c r="DX269" s="111"/>
      <c r="DY269" s="111"/>
      <c r="DZ269" s="111"/>
      <c r="EA269" s="111"/>
      <c r="EB269" s="17"/>
      <c r="EC269" s="17"/>
      <c r="ED269" s="17"/>
      <c r="EE269" s="17"/>
      <c r="EF269" s="17"/>
      <c r="EG269" s="17"/>
      <c r="EH269" s="17"/>
      <c r="EI269" s="17"/>
      <c r="EJ269" s="17"/>
      <c r="EK269" s="17"/>
    </row>
    <row r="270" spans="1:141" ht="16.5" customHeight="1">
      <c r="A270" s="17"/>
      <c r="B270" s="17"/>
      <c r="C270" s="17"/>
      <c r="D270" s="145"/>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46"/>
      <c r="AI270" s="146"/>
      <c r="AJ270" s="17"/>
      <c r="AK270" s="17"/>
      <c r="AL270" s="146"/>
      <c r="AM270" s="146"/>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11"/>
      <c r="DW270" s="111"/>
      <c r="DX270" s="111"/>
      <c r="DY270" s="111"/>
      <c r="DZ270" s="111"/>
      <c r="EA270" s="111"/>
      <c r="EB270" s="17"/>
      <c r="EC270" s="17"/>
      <c r="ED270" s="17"/>
      <c r="EE270" s="17"/>
      <c r="EF270" s="17"/>
      <c r="EG270" s="17"/>
      <c r="EH270" s="17"/>
      <c r="EI270" s="17"/>
      <c r="EJ270" s="17"/>
      <c r="EK270" s="17"/>
    </row>
    <row r="271" spans="1:141" ht="16.5" customHeight="1">
      <c r="A271" s="17"/>
      <c r="B271" s="17"/>
      <c r="C271" s="17"/>
      <c r="D271" s="145"/>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46"/>
      <c r="AI271" s="146"/>
      <c r="AJ271" s="17"/>
      <c r="AK271" s="17"/>
      <c r="AL271" s="146"/>
      <c r="AM271" s="146"/>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11"/>
      <c r="DW271" s="111"/>
      <c r="DX271" s="111"/>
      <c r="DY271" s="111"/>
      <c r="DZ271" s="111"/>
      <c r="EA271" s="111"/>
      <c r="EB271" s="17"/>
      <c r="EC271" s="17"/>
      <c r="ED271" s="17"/>
      <c r="EE271" s="17"/>
      <c r="EF271" s="17"/>
      <c r="EG271" s="17"/>
      <c r="EH271" s="17"/>
      <c r="EI271" s="17"/>
      <c r="EJ271" s="17"/>
      <c r="EK271" s="17"/>
    </row>
    <row r="272" spans="1:141" ht="16.5" customHeight="1">
      <c r="A272" s="17"/>
      <c r="B272" s="17"/>
      <c r="C272" s="17"/>
      <c r="D272" s="145"/>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46"/>
      <c r="AI272" s="146"/>
      <c r="AJ272" s="17"/>
      <c r="AK272" s="17"/>
      <c r="AL272" s="146"/>
      <c r="AM272" s="146"/>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11"/>
      <c r="DW272" s="111"/>
      <c r="DX272" s="111"/>
      <c r="DY272" s="111"/>
      <c r="DZ272" s="111"/>
      <c r="EA272" s="111"/>
      <c r="EB272" s="17"/>
      <c r="EC272" s="17"/>
      <c r="ED272" s="17"/>
      <c r="EE272" s="17"/>
      <c r="EF272" s="17"/>
      <c r="EG272" s="17"/>
      <c r="EH272" s="17"/>
      <c r="EI272" s="17"/>
      <c r="EJ272" s="17"/>
      <c r="EK272" s="17"/>
    </row>
    <row r="273" spans="1:141" ht="16.5" customHeight="1">
      <c r="A273" s="17"/>
      <c r="B273" s="17"/>
      <c r="C273" s="17"/>
      <c r="D273" s="145"/>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46"/>
      <c r="AI273" s="146"/>
      <c r="AJ273" s="17"/>
      <c r="AK273" s="17"/>
      <c r="AL273" s="146"/>
      <c r="AM273" s="146"/>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11"/>
      <c r="DW273" s="111"/>
      <c r="DX273" s="111"/>
      <c r="DY273" s="111"/>
      <c r="DZ273" s="111"/>
      <c r="EA273" s="111"/>
      <c r="EB273" s="17"/>
      <c r="EC273" s="17"/>
      <c r="ED273" s="17"/>
      <c r="EE273" s="17"/>
      <c r="EF273" s="17"/>
      <c r="EG273" s="17"/>
      <c r="EH273" s="17"/>
      <c r="EI273" s="17"/>
      <c r="EJ273" s="17"/>
      <c r="EK273" s="17"/>
    </row>
    <row r="274" spans="1:141" ht="16.5" customHeight="1">
      <c r="A274" s="17"/>
      <c r="B274" s="17"/>
      <c r="C274" s="17"/>
      <c r="D274" s="145"/>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46"/>
      <c r="AI274" s="146"/>
      <c r="AJ274" s="17"/>
      <c r="AK274" s="17"/>
      <c r="AL274" s="146"/>
      <c r="AM274" s="146"/>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11"/>
      <c r="DW274" s="111"/>
      <c r="DX274" s="111"/>
      <c r="DY274" s="111"/>
      <c r="DZ274" s="111"/>
      <c r="EA274" s="111"/>
      <c r="EB274" s="17"/>
      <c r="EC274" s="17"/>
      <c r="ED274" s="17"/>
      <c r="EE274" s="17"/>
      <c r="EF274" s="17"/>
      <c r="EG274" s="17"/>
      <c r="EH274" s="17"/>
      <c r="EI274" s="17"/>
      <c r="EJ274" s="17"/>
      <c r="EK274" s="17"/>
    </row>
    <row r="275" spans="1:141" ht="16.5" customHeight="1">
      <c r="A275" s="17"/>
      <c r="B275" s="17"/>
      <c r="C275" s="17"/>
      <c r="D275" s="145"/>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46"/>
      <c r="AI275" s="146"/>
      <c r="AJ275" s="17"/>
      <c r="AK275" s="17"/>
      <c r="AL275" s="146"/>
      <c r="AM275" s="146"/>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11"/>
      <c r="DW275" s="111"/>
      <c r="DX275" s="111"/>
      <c r="DY275" s="111"/>
      <c r="DZ275" s="111"/>
      <c r="EA275" s="111"/>
      <c r="EB275" s="17"/>
      <c r="EC275" s="17"/>
      <c r="ED275" s="17"/>
      <c r="EE275" s="17"/>
      <c r="EF275" s="17"/>
      <c r="EG275" s="17"/>
      <c r="EH275" s="17"/>
      <c r="EI275" s="17"/>
      <c r="EJ275" s="17"/>
      <c r="EK275" s="17"/>
    </row>
    <row r="276" spans="1:141" ht="16.5" customHeight="1">
      <c r="A276" s="17"/>
      <c r="B276" s="17"/>
      <c r="C276" s="17"/>
      <c r="D276" s="145"/>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46"/>
      <c r="AI276" s="146"/>
      <c r="AJ276" s="17"/>
      <c r="AK276" s="17"/>
      <c r="AL276" s="146"/>
      <c r="AM276" s="146"/>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11"/>
      <c r="DW276" s="111"/>
      <c r="DX276" s="111"/>
      <c r="DY276" s="111"/>
      <c r="DZ276" s="111"/>
      <c r="EA276" s="111"/>
      <c r="EB276" s="17"/>
      <c r="EC276" s="17"/>
      <c r="ED276" s="17"/>
      <c r="EE276" s="17"/>
      <c r="EF276" s="17"/>
      <c r="EG276" s="17"/>
      <c r="EH276" s="17"/>
      <c r="EI276" s="17"/>
      <c r="EJ276" s="17"/>
      <c r="EK276" s="17"/>
    </row>
    <row r="277" spans="1:141" ht="16.5" customHeight="1">
      <c r="A277" s="17"/>
      <c r="B277" s="17"/>
      <c r="C277" s="17"/>
      <c r="D277" s="145"/>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46"/>
      <c r="AI277" s="146"/>
      <c r="AJ277" s="17"/>
      <c r="AK277" s="17"/>
      <c r="AL277" s="146"/>
      <c r="AM277" s="146"/>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11"/>
      <c r="DW277" s="111"/>
      <c r="DX277" s="111"/>
      <c r="DY277" s="111"/>
      <c r="DZ277" s="111"/>
      <c r="EA277" s="111"/>
      <c r="EB277" s="17"/>
      <c r="EC277" s="17"/>
      <c r="ED277" s="17"/>
      <c r="EE277" s="17"/>
      <c r="EF277" s="17"/>
      <c r="EG277" s="17"/>
      <c r="EH277" s="17"/>
      <c r="EI277" s="17"/>
      <c r="EJ277" s="17"/>
      <c r="EK277" s="17"/>
    </row>
    <row r="278" spans="1:141" ht="16.5" customHeight="1">
      <c r="A278" s="17"/>
      <c r="B278" s="17"/>
      <c r="C278" s="17"/>
      <c r="D278" s="145"/>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46"/>
      <c r="AI278" s="146"/>
      <c r="AJ278" s="17"/>
      <c r="AK278" s="17"/>
      <c r="AL278" s="146"/>
      <c r="AM278" s="146"/>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11"/>
      <c r="DW278" s="111"/>
      <c r="DX278" s="111"/>
      <c r="DY278" s="111"/>
      <c r="DZ278" s="111"/>
      <c r="EA278" s="111"/>
      <c r="EB278" s="17"/>
      <c r="EC278" s="17"/>
      <c r="ED278" s="17"/>
      <c r="EE278" s="17"/>
      <c r="EF278" s="17"/>
      <c r="EG278" s="17"/>
      <c r="EH278" s="17"/>
      <c r="EI278" s="17"/>
      <c r="EJ278" s="17"/>
      <c r="EK278" s="17"/>
    </row>
    <row r="279" spans="1:141" ht="16.5" customHeight="1">
      <c r="A279" s="17"/>
      <c r="B279" s="17"/>
      <c r="C279" s="17"/>
      <c r="D279" s="145"/>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46"/>
      <c r="AI279" s="146"/>
      <c r="AJ279" s="17"/>
      <c r="AK279" s="17"/>
      <c r="AL279" s="146"/>
      <c r="AM279" s="146"/>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11"/>
      <c r="DW279" s="111"/>
      <c r="DX279" s="111"/>
      <c r="DY279" s="111"/>
      <c r="DZ279" s="111"/>
      <c r="EA279" s="111"/>
      <c r="EB279" s="17"/>
      <c r="EC279" s="17"/>
      <c r="ED279" s="17"/>
      <c r="EE279" s="17"/>
      <c r="EF279" s="17"/>
      <c r="EG279" s="17"/>
      <c r="EH279" s="17"/>
      <c r="EI279" s="17"/>
      <c r="EJ279" s="17"/>
      <c r="EK279" s="17"/>
    </row>
    <row r="280" spans="1:141" ht="16.5" customHeight="1">
      <c r="A280" s="17"/>
      <c r="B280" s="17"/>
      <c r="C280" s="17"/>
      <c r="D280" s="145"/>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46"/>
      <c r="AI280" s="146"/>
      <c r="AJ280" s="17"/>
      <c r="AK280" s="17"/>
      <c r="AL280" s="146"/>
      <c r="AM280" s="146"/>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11"/>
      <c r="DW280" s="111"/>
      <c r="DX280" s="111"/>
      <c r="DY280" s="111"/>
      <c r="DZ280" s="111"/>
      <c r="EA280" s="111"/>
      <c r="EB280" s="17"/>
      <c r="EC280" s="17"/>
      <c r="ED280" s="17"/>
      <c r="EE280" s="17"/>
      <c r="EF280" s="17"/>
      <c r="EG280" s="17"/>
      <c r="EH280" s="17"/>
      <c r="EI280" s="17"/>
      <c r="EJ280" s="17"/>
      <c r="EK280" s="17"/>
    </row>
    <row r="281" spans="1:141" ht="16.5" customHeight="1">
      <c r="A281" s="17"/>
      <c r="B281" s="17"/>
      <c r="C281" s="17"/>
      <c r="D281" s="145"/>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46"/>
      <c r="AI281" s="146"/>
      <c r="AJ281" s="17"/>
      <c r="AK281" s="17"/>
      <c r="AL281" s="146"/>
      <c r="AM281" s="146"/>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11"/>
      <c r="DW281" s="111"/>
      <c r="DX281" s="111"/>
      <c r="DY281" s="111"/>
      <c r="DZ281" s="111"/>
      <c r="EA281" s="111"/>
      <c r="EB281" s="17"/>
      <c r="EC281" s="17"/>
      <c r="ED281" s="17"/>
      <c r="EE281" s="17"/>
      <c r="EF281" s="17"/>
      <c r="EG281" s="17"/>
      <c r="EH281" s="17"/>
      <c r="EI281" s="17"/>
      <c r="EJ281" s="17"/>
      <c r="EK281" s="17"/>
    </row>
    <row r="282" spans="1:141" ht="16.5" customHeight="1">
      <c r="A282" s="17"/>
      <c r="B282" s="17"/>
      <c r="C282" s="17"/>
      <c r="D282" s="145"/>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46"/>
      <c r="AI282" s="146"/>
      <c r="AJ282" s="17"/>
      <c r="AK282" s="17"/>
      <c r="AL282" s="146"/>
      <c r="AM282" s="146"/>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11"/>
      <c r="DW282" s="111"/>
      <c r="DX282" s="111"/>
      <c r="DY282" s="111"/>
      <c r="DZ282" s="111"/>
      <c r="EA282" s="111"/>
      <c r="EB282" s="17"/>
      <c r="EC282" s="17"/>
      <c r="ED282" s="17"/>
      <c r="EE282" s="17"/>
      <c r="EF282" s="17"/>
      <c r="EG282" s="17"/>
      <c r="EH282" s="17"/>
      <c r="EI282" s="17"/>
      <c r="EJ282" s="17"/>
      <c r="EK282" s="17"/>
    </row>
    <row r="283" spans="1:141" ht="16.5" customHeight="1">
      <c r="A283" s="17"/>
      <c r="B283" s="17"/>
      <c r="C283" s="17"/>
      <c r="D283" s="145"/>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46"/>
      <c r="AI283" s="146"/>
      <c r="AJ283" s="17"/>
      <c r="AK283" s="17"/>
      <c r="AL283" s="146"/>
      <c r="AM283" s="146"/>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11"/>
      <c r="DW283" s="111"/>
      <c r="DX283" s="111"/>
      <c r="DY283" s="111"/>
      <c r="DZ283" s="111"/>
      <c r="EA283" s="111"/>
      <c r="EB283" s="17"/>
      <c r="EC283" s="17"/>
      <c r="ED283" s="17"/>
      <c r="EE283" s="17"/>
      <c r="EF283" s="17"/>
      <c r="EG283" s="17"/>
      <c r="EH283" s="17"/>
      <c r="EI283" s="17"/>
      <c r="EJ283" s="17"/>
      <c r="EK283" s="17"/>
    </row>
    <row r="284" spans="1:141" ht="16.5" customHeight="1">
      <c r="A284" s="17"/>
      <c r="B284" s="17"/>
      <c r="C284" s="17"/>
      <c r="D284" s="145"/>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46"/>
      <c r="AI284" s="146"/>
      <c r="AJ284" s="17"/>
      <c r="AK284" s="17"/>
      <c r="AL284" s="146"/>
      <c r="AM284" s="146"/>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11"/>
      <c r="DW284" s="111"/>
      <c r="DX284" s="111"/>
      <c r="DY284" s="111"/>
      <c r="DZ284" s="111"/>
      <c r="EA284" s="111"/>
      <c r="EB284" s="17"/>
      <c r="EC284" s="17"/>
      <c r="ED284" s="17"/>
      <c r="EE284" s="17"/>
      <c r="EF284" s="17"/>
      <c r="EG284" s="17"/>
      <c r="EH284" s="17"/>
      <c r="EI284" s="17"/>
      <c r="EJ284" s="17"/>
      <c r="EK284" s="17"/>
    </row>
    <row r="285" spans="1:141" ht="16.5" customHeight="1">
      <c r="A285" s="17"/>
      <c r="B285" s="17"/>
      <c r="C285" s="17"/>
      <c r="D285" s="145"/>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46"/>
      <c r="AI285" s="146"/>
      <c r="AJ285" s="17"/>
      <c r="AK285" s="17"/>
      <c r="AL285" s="146"/>
      <c r="AM285" s="146"/>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11"/>
      <c r="DW285" s="111"/>
      <c r="DX285" s="111"/>
      <c r="DY285" s="111"/>
      <c r="DZ285" s="111"/>
      <c r="EA285" s="111"/>
      <c r="EB285" s="17"/>
      <c r="EC285" s="17"/>
      <c r="ED285" s="17"/>
      <c r="EE285" s="17"/>
      <c r="EF285" s="17"/>
      <c r="EG285" s="17"/>
      <c r="EH285" s="17"/>
      <c r="EI285" s="17"/>
      <c r="EJ285" s="17"/>
      <c r="EK285" s="17"/>
    </row>
    <row r="286" spans="1:141" ht="16.5" customHeight="1">
      <c r="A286" s="17"/>
      <c r="B286" s="17"/>
      <c r="C286" s="17"/>
      <c r="D286" s="145"/>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46"/>
      <c r="AI286" s="146"/>
      <c r="AJ286" s="17"/>
      <c r="AK286" s="17"/>
      <c r="AL286" s="146"/>
      <c r="AM286" s="146"/>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11"/>
      <c r="DW286" s="111"/>
      <c r="DX286" s="111"/>
      <c r="DY286" s="111"/>
      <c r="DZ286" s="111"/>
      <c r="EA286" s="111"/>
      <c r="EB286" s="17"/>
      <c r="EC286" s="17"/>
      <c r="ED286" s="17"/>
      <c r="EE286" s="17"/>
      <c r="EF286" s="17"/>
      <c r="EG286" s="17"/>
      <c r="EH286" s="17"/>
      <c r="EI286" s="17"/>
      <c r="EJ286" s="17"/>
      <c r="EK286" s="17"/>
    </row>
    <row r="287" spans="1:141" ht="16.5" customHeight="1">
      <c r="A287" s="17"/>
      <c r="B287" s="17"/>
      <c r="C287" s="17"/>
      <c r="D287" s="145"/>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46"/>
      <c r="AI287" s="146"/>
      <c r="AJ287" s="17"/>
      <c r="AK287" s="17"/>
      <c r="AL287" s="146"/>
      <c r="AM287" s="146"/>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11"/>
      <c r="DW287" s="111"/>
      <c r="DX287" s="111"/>
      <c r="DY287" s="111"/>
      <c r="DZ287" s="111"/>
      <c r="EA287" s="111"/>
      <c r="EB287" s="17"/>
      <c r="EC287" s="17"/>
      <c r="ED287" s="17"/>
      <c r="EE287" s="17"/>
      <c r="EF287" s="17"/>
      <c r="EG287" s="17"/>
      <c r="EH287" s="17"/>
      <c r="EI287" s="17"/>
      <c r="EJ287" s="17"/>
      <c r="EK287" s="17"/>
    </row>
    <row r="288" spans="1:141" ht="16.5" customHeight="1">
      <c r="A288" s="17"/>
      <c r="B288" s="17"/>
      <c r="C288" s="17"/>
      <c r="D288" s="145"/>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46"/>
      <c r="AI288" s="146"/>
      <c r="AJ288" s="17"/>
      <c r="AK288" s="17"/>
      <c r="AL288" s="146"/>
      <c r="AM288" s="146"/>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11"/>
      <c r="DW288" s="111"/>
      <c r="DX288" s="111"/>
      <c r="DY288" s="111"/>
      <c r="DZ288" s="111"/>
      <c r="EA288" s="111"/>
      <c r="EB288" s="17"/>
      <c r="EC288" s="17"/>
      <c r="ED288" s="17"/>
      <c r="EE288" s="17"/>
      <c r="EF288" s="17"/>
      <c r="EG288" s="17"/>
      <c r="EH288" s="17"/>
      <c r="EI288" s="17"/>
      <c r="EJ288" s="17"/>
      <c r="EK288" s="17"/>
    </row>
    <row r="289" spans="1:141" ht="16.5" customHeight="1">
      <c r="A289" s="17"/>
      <c r="B289" s="17"/>
      <c r="C289" s="17"/>
      <c r="D289" s="145"/>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46"/>
      <c r="AI289" s="146"/>
      <c r="AJ289" s="17"/>
      <c r="AK289" s="17"/>
      <c r="AL289" s="146"/>
      <c r="AM289" s="146"/>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11"/>
      <c r="DW289" s="111"/>
      <c r="DX289" s="111"/>
      <c r="DY289" s="111"/>
      <c r="DZ289" s="111"/>
      <c r="EA289" s="111"/>
      <c r="EB289" s="17"/>
      <c r="EC289" s="17"/>
      <c r="ED289" s="17"/>
      <c r="EE289" s="17"/>
      <c r="EF289" s="17"/>
      <c r="EG289" s="17"/>
      <c r="EH289" s="17"/>
      <c r="EI289" s="17"/>
      <c r="EJ289" s="17"/>
      <c r="EK289" s="17"/>
    </row>
    <row r="290" spans="1:141" ht="16.5" customHeight="1">
      <c r="A290" s="17"/>
      <c r="B290" s="17"/>
      <c r="C290" s="17"/>
      <c r="D290" s="145"/>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46"/>
      <c r="AI290" s="146"/>
      <c r="AJ290" s="17"/>
      <c r="AK290" s="17"/>
      <c r="AL290" s="146"/>
      <c r="AM290" s="146"/>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11"/>
      <c r="DW290" s="111"/>
      <c r="DX290" s="111"/>
      <c r="DY290" s="111"/>
      <c r="DZ290" s="111"/>
      <c r="EA290" s="111"/>
      <c r="EB290" s="17"/>
      <c r="EC290" s="17"/>
      <c r="ED290" s="17"/>
      <c r="EE290" s="17"/>
      <c r="EF290" s="17"/>
      <c r="EG290" s="17"/>
      <c r="EH290" s="17"/>
      <c r="EI290" s="17"/>
      <c r="EJ290" s="17"/>
      <c r="EK290" s="17"/>
    </row>
    <row r="291" spans="1:141" ht="16.5" customHeight="1">
      <c r="A291" s="17"/>
      <c r="B291" s="17"/>
      <c r="C291" s="17"/>
      <c r="D291" s="145"/>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46"/>
      <c r="AI291" s="146"/>
      <c r="AJ291" s="17"/>
      <c r="AK291" s="17"/>
      <c r="AL291" s="146"/>
      <c r="AM291" s="146"/>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11"/>
      <c r="DW291" s="111"/>
      <c r="DX291" s="111"/>
      <c r="DY291" s="111"/>
      <c r="DZ291" s="111"/>
      <c r="EA291" s="111"/>
      <c r="EB291" s="17"/>
      <c r="EC291" s="17"/>
      <c r="ED291" s="17"/>
      <c r="EE291" s="17"/>
      <c r="EF291" s="17"/>
      <c r="EG291" s="17"/>
      <c r="EH291" s="17"/>
      <c r="EI291" s="17"/>
      <c r="EJ291" s="17"/>
      <c r="EK291" s="17"/>
    </row>
    <row r="292" spans="1:141" ht="16.5" customHeight="1">
      <c r="A292" s="17"/>
      <c r="B292" s="17"/>
      <c r="C292" s="17"/>
      <c r="D292" s="145"/>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46"/>
      <c r="AI292" s="146"/>
      <c r="AJ292" s="17"/>
      <c r="AK292" s="17"/>
      <c r="AL292" s="146"/>
      <c r="AM292" s="146"/>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11"/>
      <c r="DW292" s="111"/>
      <c r="DX292" s="111"/>
      <c r="DY292" s="111"/>
      <c r="DZ292" s="111"/>
      <c r="EA292" s="111"/>
      <c r="EB292" s="17"/>
      <c r="EC292" s="17"/>
      <c r="ED292" s="17"/>
      <c r="EE292" s="17"/>
      <c r="EF292" s="17"/>
      <c r="EG292" s="17"/>
      <c r="EH292" s="17"/>
      <c r="EI292" s="17"/>
      <c r="EJ292" s="17"/>
      <c r="EK292" s="17"/>
    </row>
    <row r="293" spans="1:141" ht="16.5" customHeight="1">
      <c r="A293" s="17"/>
      <c r="B293" s="17"/>
      <c r="C293" s="17"/>
      <c r="D293" s="145"/>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46"/>
      <c r="AI293" s="146"/>
      <c r="AJ293" s="17"/>
      <c r="AK293" s="17"/>
      <c r="AL293" s="146"/>
      <c r="AM293" s="146"/>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11"/>
      <c r="DW293" s="111"/>
      <c r="DX293" s="111"/>
      <c r="DY293" s="111"/>
      <c r="DZ293" s="111"/>
      <c r="EA293" s="111"/>
      <c r="EB293" s="17"/>
      <c r="EC293" s="17"/>
      <c r="ED293" s="17"/>
      <c r="EE293" s="17"/>
      <c r="EF293" s="17"/>
      <c r="EG293" s="17"/>
      <c r="EH293" s="17"/>
      <c r="EI293" s="17"/>
      <c r="EJ293" s="17"/>
      <c r="EK293" s="17"/>
    </row>
    <row r="294" spans="1:141" ht="16.5" customHeight="1">
      <c r="A294" s="17"/>
      <c r="B294" s="17"/>
      <c r="C294" s="17"/>
      <c r="D294" s="145"/>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46"/>
      <c r="AI294" s="146"/>
      <c r="AJ294" s="17"/>
      <c r="AK294" s="17"/>
      <c r="AL294" s="146"/>
      <c r="AM294" s="146"/>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11"/>
      <c r="DW294" s="111"/>
      <c r="DX294" s="111"/>
      <c r="DY294" s="111"/>
      <c r="DZ294" s="111"/>
      <c r="EA294" s="111"/>
      <c r="EB294" s="17"/>
      <c r="EC294" s="17"/>
      <c r="ED294" s="17"/>
      <c r="EE294" s="17"/>
      <c r="EF294" s="17"/>
      <c r="EG294" s="17"/>
      <c r="EH294" s="17"/>
      <c r="EI294" s="17"/>
      <c r="EJ294" s="17"/>
      <c r="EK294" s="17"/>
    </row>
    <row r="295" spans="1:141" ht="16.5" customHeight="1">
      <c r="A295" s="17"/>
      <c r="B295" s="17"/>
      <c r="C295" s="17"/>
      <c r="D295" s="145"/>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46"/>
      <c r="AI295" s="146"/>
      <c r="AJ295" s="17"/>
      <c r="AK295" s="17"/>
      <c r="AL295" s="146"/>
      <c r="AM295" s="146"/>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11"/>
      <c r="DW295" s="111"/>
      <c r="DX295" s="111"/>
      <c r="DY295" s="111"/>
      <c r="DZ295" s="111"/>
      <c r="EA295" s="111"/>
      <c r="EB295" s="17"/>
      <c r="EC295" s="17"/>
      <c r="ED295" s="17"/>
      <c r="EE295" s="17"/>
      <c r="EF295" s="17"/>
      <c r="EG295" s="17"/>
      <c r="EH295" s="17"/>
      <c r="EI295" s="17"/>
      <c r="EJ295" s="17"/>
      <c r="EK295" s="17"/>
    </row>
    <row r="296" spans="1:141" ht="16.5" customHeight="1">
      <c r="A296" s="17"/>
      <c r="B296" s="17"/>
      <c r="C296" s="17"/>
      <c r="D296" s="145"/>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46"/>
      <c r="AI296" s="146"/>
      <c r="AJ296" s="17"/>
      <c r="AK296" s="17"/>
      <c r="AL296" s="146"/>
      <c r="AM296" s="146"/>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11"/>
      <c r="DW296" s="111"/>
      <c r="DX296" s="111"/>
      <c r="DY296" s="111"/>
      <c r="DZ296" s="111"/>
      <c r="EA296" s="111"/>
      <c r="EB296" s="17"/>
      <c r="EC296" s="17"/>
      <c r="ED296" s="17"/>
      <c r="EE296" s="17"/>
      <c r="EF296" s="17"/>
      <c r="EG296" s="17"/>
      <c r="EH296" s="17"/>
      <c r="EI296" s="17"/>
      <c r="EJ296" s="17"/>
      <c r="EK296" s="17"/>
    </row>
    <row r="297" spans="1:141" ht="16.5" customHeight="1">
      <c r="A297" s="17"/>
      <c r="B297" s="17"/>
      <c r="C297" s="17"/>
      <c r="D297" s="145"/>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46"/>
      <c r="AI297" s="146"/>
      <c r="AJ297" s="17"/>
      <c r="AK297" s="17"/>
      <c r="AL297" s="146"/>
      <c r="AM297" s="146"/>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11"/>
      <c r="DW297" s="111"/>
      <c r="DX297" s="111"/>
      <c r="DY297" s="111"/>
      <c r="DZ297" s="111"/>
      <c r="EA297" s="111"/>
      <c r="EB297" s="17"/>
      <c r="EC297" s="17"/>
      <c r="ED297" s="17"/>
      <c r="EE297" s="17"/>
      <c r="EF297" s="17"/>
      <c r="EG297" s="17"/>
      <c r="EH297" s="17"/>
      <c r="EI297" s="17"/>
      <c r="EJ297" s="17"/>
      <c r="EK297" s="17"/>
    </row>
    <row r="298" spans="1:141" ht="16.5" customHeight="1">
      <c r="A298" s="17"/>
      <c r="B298" s="17"/>
      <c r="C298" s="17"/>
      <c r="D298" s="145"/>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46"/>
      <c r="AI298" s="146"/>
      <c r="AJ298" s="17"/>
      <c r="AK298" s="17"/>
      <c r="AL298" s="146"/>
      <c r="AM298" s="146"/>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11"/>
      <c r="DW298" s="111"/>
      <c r="DX298" s="111"/>
      <c r="DY298" s="111"/>
      <c r="DZ298" s="111"/>
      <c r="EA298" s="111"/>
      <c r="EB298" s="17"/>
      <c r="EC298" s="17"/>
      <c r="ED298" s="17"/>
      <c r="EE298" s="17"/>
      <c r="EF298" s="17"/>
      <c r="EG298" s="17"/>
      <c r="EH298" s="17"/>
      <c r="EI298" s="17"/>
      <c r="EJ298" s="17"/>
      <c r="EK298" s="17"/>
    </row>
    <row r="299" spans="1:141" ht="16.5" customHeight="1">
      <c r="A299" s="17"/>
      <c r="B299" s="17"/>
      <c r="C299" s="17"/>
      <c r="D299" s="145"/>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46"/>
      <c r="AI299" s="146"/>
      <c r="AJ299" s="17"/>
      <c r="AK299" s="17"/>
      <c r="AL299" s="146"/>
      <c r="AM299" s="146"/>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11"/>
      <c r="DW299" s="111"/>
      <c r="DX299" s="111"/>
      <c r="DY299" s="111"/>
      <c r="DZ299" s="111"/>
      <c r="EA299" s="111"/>
      <c r="EB299" s="17"/>
      <c r="EC299" s="17"/>
      <c r="ED299" s="17"/>
      <c r="EE299" s="17"/>
      <c r="EF299" s="17"/>
      <c r="EG299" s="17"/>
      <c r="EH299" s="17"/>
      <c r="EI299" s="17"/>
      <c r="EJ299" s="17"/>
      <c r="EK299" s="17"/>
    </row>
    <row r="300" spans="1:141" ht="16.5" customHeight="1">
      <c r="A300" s="17"/>
      <c r="B300" s="17"/>
      <c r="C300" s="17"/>
      <c r="D300" s="145"/>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46"/>
      <c r="AI300" s="146"/>
      <c r="AJ300" s="17"/>
      <c r="AK300" s="17"/>
      <c r="AL300" s="146"/>
      <c r="AM300" s="146"/>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11"/>
      <c r="DW300" s="111"/>
      <c r="DX300" s="111"/>
      <c r="DY300" s="111"/>
      <c r="DZ300" s="111"/>
      <c r="EA300" s="111"/>
      <c r="EB300" s="17"/>
      <c r="EC300" s="17"/>
      <c r="ED300" s="17"/>
      <c r="EE300" s="17"/>
      <c r="EF300" s="17"/>
      <c r="EG300" s="17"/>
      <c r="EH300" s="17"/>
      <c r="EI300" s="17"/>
      <c r="EJ300" s="17"/>
      <c r="EK300" s="17"/>
    </row>
    <row r="301" spans="1:141" ht="16.5" customHeight="1">
      <c r="A301" s="17"/>
      <c r="B301" s="17"/>
      <c r="C301" s="17"/>
      <c r="D301" s="145"/>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46"/>
      <c r="AI301" s="146"/>
      <c r="AJ301" s="17"/>
      <c r="AK301" s="17"/>
      <c r="AL301" s="146"/>
      <c r="AM301" s="146"/>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11"/>
      <c r="DW301" s="111"/>
      <c r="DX301" s="111"/>
      <c r="DY301" s="111"/>
      <c r="DZ301" s="111"/>
      <c r="EA301" s="111"/>
      <c r="EB301" s="17"/>
      <c r="EC301" s="17"/>
      <c r="ED301" s="17"/>
      <c r="EE301" s="17"/>
      <c r="EF301" s="17"/>
      <c r="EG301" s="17"/>
      <c r="EH301" s="17"/>
      <c r="EI301" s="17"/>
      <c r="EJ301" s="17"/>
      <c r="EK301" s="17"/>
    </row>
    <row r="302" spans="1:141" ht="16.5" customHeight="1">
      <c r="A302" s="17"/>
      <c r="B302" s="17"/>
      <c r="C302" s="17"/>
      <c r="D302" s="145"/>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46"/>
      <c r="AI302" s="146"/>
      <c r="AJ302" s="17"/>
      <c r="AK302" s="17"/>
      <c r="AL302" s="146"/>
      <c r="AM302" s="146"/>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11"/>
      <c r="DW302" s="111"/>
      <c r="DX302" s="111"/>
      <c r="DY302" s="111"/>
      <c r="DZ302" s="111"/>
      <c r="EA302" s="111"/>
      <c r="EB302" s="17"/>
      <c r="EC302" s="17"/>
      <c r="ED302" s="17"/>
      <c r="EE302" s="17"/>
      <c r="EF302" s="17"/>
      <c r="EG302" s="17"/>
      <c r="EH302" s="17"/>
      <c r="EI302" s="17"/>
      <c r="EJ302" s="17"/>
      <c r="EK302" s="17"/>
    </row>
    <row r="303" spans="1:141" ht="16.5" customHeight="1">
      <c r="A303" s="17"/>
      <c r="B303" s="17"/>
      <c r="C303" s="17"/>
      <c r="D303" s="145"/>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46"/>
      <c r="AI303" s="146"/>
      <c r="AJ303" s="17"/>
      <c r="AK303" s="17"/>
      <c r="AL303" s="146"/>
      <c r="AM303" s="146"/>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11"/>
      <c r="DW303" s="111"/>
      <c r="DX303" s="111"/>
      <c r="DY303" s="111"/>
      <c r="DZ303" s="111"/>
      <c r="EA303" s="111"/>
      <c r="EB303" s="17"/>
      <c r="EC303" s="17"/>
      <c r="ED303" s="17"/>
      <c r="EE303" s="17"/>
      <c r="EF303" s="17"/>
      <c r="EG303" s="17"/>
      <c r="EH303" s="17"/>
      <c r="EI303" s="17"/>
      <c r="EJ303" s="17"/>
      <c r="EK303" s="17"/>
    </row>
    <row r="304" spans="1:141" ht="16.5" customHeight="1">
      <c r="A304" s="17"/>
      <c r="B304" s="17"/>
      <c r="C304" s="17"/>
      <c r="D304" s="145"/>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46"/>
      <c r="AI304" s="146"/>
      <c r="AJ304" s="17"/>
      <c r="AK304" s="17"/>
      <c r="AL304" s="146"/>
      <c r="AM304" s="146"/>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11"/>
      <c r="DW304" s="111"/>
      <c r="DX304" s="111"/>
      <c r="DY304" s="111"/>
      <c r="DZ304" s="111"/>
      <c r="EA304" s="111"/>
      <c r="EB304" s="17"/>
      <c r="EC304" s="17"/>
      <c r="ED304" s="17"/>
      <c r="EE304" s="17"/>
      <c r="EF304" s="17"/>
      <c r="EG304" s="17"/>
      <c r="EH304" s="17"/>
      <c r="EI304" s="17"/>
      <c r="EJ304" s="17"/>
      <c r="EK304" s="17"/>
    </row>
    <row r="305" spans="1:141" ht="16.5" customHeight="1">
      <c r="A305" s="17"/>
      <c r="B305" s="17"/>
      <c r="C305" s="17"/>
      <c r="D305" s="145"/>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46"/>
      <c r="AI305" s="146"/>
      <c r="AJ305" s="17"/>
      <c r="AK305" s="17"/>
      <c r="AL305" s="146"/>
      <c r="AM305" s="146"/>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11"/>
      <c r="DW305" s="111"/>
      <c r="DX305" s="111"/>
      <c r="DY305" s="111"/>
      <c r="DZ305" s="111"/>
      <c r="EA305" s="111"/>
      <c r="EB305" s="17"/>
      <c r="EC305" s="17"/>
      <c r="ED305" s="17"/>
      <c r="EE305" s="17"/>
      <c r="EF305" s="17"/>
      <c r="EG305" s="17"/>
      <c r="EH305" s="17"/>
      <c r="EI305" s="17"/>
      <c r="EJ305" s="17"/>
      <c r="EK305" s="17"/>
    </row>
    <row r="306" spans="1:141" ht="16.5" customHeight="1">
      <c r="A306" s="17"/>
      <c r="B306" s="17"/>
      <c r="C306" s="17"/>
      <c r="D306" s="145"/>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46"/>
      <c r="AI306" s="146"/>
      <c r="AJ306" s="17"/>
      <c r="AK306" s="17"/>
      <c r="AL306" s="146"/>
      <c r="AM306" s="146"/>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11"/>
      <c r="DW306" s="111"/>
      <c r="DX306" s="111"/>
      <c r="DY306" s="111"/>
      <c r="DZ306" s="111"/>
      <c r="EA306" s="111"/>
      <c r="EB306" s="17"/>
      <c r="EC306" s="17"/>
      <c r="ED306" s="17"/>
      <c r="EE306" s="17"/>
      <c r="EF306" s="17"/>
      <c r="EG306" s="17"/>
      <c r="EH306" s="17"/>
      <c r="EI306" s="17"/>
      <c r="EJ306" s="17"/>
      <c r="EK306" s="17"/>
    </row>
    <row r="307" spans="1:141" ht="16.5" customHeight="1">
      <c r="A307" s="17"/>
      <c r="B307" s="17"/>
      <c r="C307" s="17"/>
      <c r="D307" s="145"/>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46"/>
      <c r="AI307" s="146"/>
      <c r="AJ307" s="17"/>
      <c r="AK307" s="17"/>
      <c r="AL307" s="146"/>
      <c r="AM307" s="146"/>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11"/>
      <c r="DW307" s="111"/>
      <c r="DX307" s="111"/>
      <c r="DY307" s="111"/>
      <c r="DZ307" s="111"/>
      <c r="EA307" s="111"/>
      <c r="EB307" s="17"/>
      <c r="EC307" s="17"/>
      <c r="ED307" s="17"/>
      <c r="EE307" s="17"/>
      <c r="EF307" s="17"/>
      <c r="EG307" s="17"/>
      <c r="EH307" s="17"/>
      <c r="EI307" s="17"/>
      <c r="EJ307" s="17"/>
      <c r="EK307" s="17"/>
    </row>
    <row r="308" spans="1:141" ht="16.5" customHeight="1">
      <c r="A308" s="17"/>
      <c r="B308" s="17"/>
      <c r="C308" s="17"/>
      <c r="D308" s="145"/>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46"/>
      <c r="AI308" s="146"/>
      <c r="AJ308" s="17"/>
      <c r="AK308" s="17"/>
      <c r="AL308" s="146"/>
      <c r="AM308" s="146"/>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11"/>
      <c r="DW308" s="111"/>
      <c r="DX308" s="111"/>
      <c r="DY308" s="111"/>
      <c r="DZ308" s="111"/>
      <c r="EA308" s="111"/>
      <c r="EB308" s="17"/>
      <c r="EC308" s="17"/>
      <c r="ED308" s="17"/>
      <c r="EE308" s="17"/>
      <c r="EF308" s="17"/>
      <c r="EG308" s="17"/>
      <c r="EH308" s="17"/>
      <c r="EI308" s="17"/>
      <c r="EJ308" s="17"/>
      <c r="EK308" s="17"/>
    </row>
    <row r="309" spans="1:141" ht="16.5" customHeight="1">
      <c r="A309" s="17"/>
      <c r="B309" s="17"/>
      <c r="C309" s="17"/>
      <c r="D309" s="145"/>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46"/>
      <c r="AI309" s="146"/>
      <c r="AJ309" s="17"/>
      <c r="AK309" s="17"/>
      <c r="AL309" s="146"/>
      <c r="AM309" s="146"/>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11"/>
      <c r="DW309" s="111"/>
      <c r="DX309" s="111"/>
      <c r="DY309" s="111"/>
      <c r="DZ309" s="111"/>
      <c r="EA309" s="111"/>
      <c r="EB309" s="17"/>
      <c r="EC309" s="17"/>
      <c r="ED309" s="17"/>
      <c r="EE309" s="17"/>
      <c r="EF309" s="17"/>
      <c r="EG309" s="17"/>
      <c r="EH309" s="17"/>
      <c r="EI309" s="17"/>
      <c r="EJ309" s="17"/>
      <c r="EK309" s="17"/>
    </row>
    <row r="310" spans="1:141" ht="16.5" customHeight="1">
      <c r="A310" s="17"/>
      <c r="B310" s="17"/>
      <c r="C310" s="17"/>
      <c r="D310" s="145"/>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46"/>
      <c r="AI310" s="146"/>
      <c r="AJ310" s="17"/>
      <c r="AK310" s="17"/>
      <c r="AL310" s="146"/>
      <c r="AM310" s="146"/>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11"/>
      <c r="DW310" s="111"/>
      <c r="DX310" s="111"/>
      <c r="DY310" s="111"/>
      <c r="DZ310" s="111"/>
      <c r="EA310" s="111"/>
      <c r="EB310" s="17"/>
      <c r="EC310" s="17"/>
      <c r="ED310" s="17"/>
      <c r="EE310" s="17"/>
      <c r="EF310" s="17"/>
      <c r="EG310" s="17"/>
      <c r="EH310" s="17"/>
      <c r="EI310" s="17"/>
      <c r="EJ310" s="17"/>
      <c r="EK310" s="17"/>
    </row>
    <row r="311" spans="1:141" ht="16.5" customHeight="1">
      <c r="A311" s="17"/>
      <c r="B311" s="17"/>
      <c r="C311" s="17"/>
      <c r="D311" s="145"/>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46"/>
      <c r="AI311" s="146"/>
      <c r="AJ311" s="17"/>
      <c r="AK311" s="17"/>
      <c r="AL311" s="146"/>
      <c r="AM311" s="146"/>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11"/>
      <c r="DW311" s="111"/>
      <c r="DX311" s="111"/>
      <c r="DY311" s="111"/>
      <c r="DZ311" s="111"/>
      <c r="EA311" s="111"/>
      <c r="EB311" s="17"/>
      <c r="EC311" s="17"/>
      <c r="ED311" s="17"/>
      <c r="EE311" s="17"/>
      <c r="EF311" s="17"/>
      <c r="EG311" s="17"/>
      <c r="EH311" s="17"/>
      <c r="EI311" s="17"/>
      <c r="EJ311" s="17"/>
      <c r="EK311" s="17"/>
    </row>
    <row r="312" spans="1:141" ht="16.5" customHeight="1">
      <c r="A312" s="17"/>
      <c r="B312" s="17"/>
      <c r="C312" s="17"/>
      <c r="D312" s="145"/>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46"/>
      <c r="AI312" s="146"/>
      <c r="AJ312" s="17"/>
      <c r="AK312" s="17"/>
      <c r="AL312" s="146"/>
      <c r="AM312" s="146"/>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11"/>
      <c r="DW312" s="111"/>
      <c r="DX312" s="111"/>
      <c r="DY312" s="111"/>
      <c r="DZ312" s="111"/>
      <c r="EA312" s="111"/>
      <c r="EB312" s="17"/>
      <c r="EC312" s="17"/>
      <c r="ED312" s="17"/>
      <c r="EE312" s="17"/>
      <c r="EF312" s="17"/>
      <c r="EG312" s="17"/>
      <c r="EH312" s="17"/>
      <c r="EI312" s="17"/>
      <c r="EJ312" s="17"/>
      <c r="EK312" s="17"/>
    </row>
    <row r="313" spans="1:141" ht="16.5" customHeight="1">
      <c r="A313" s="17"/>
      <c r="B313" s="17"/>
      <c r="C313" s="17"/>
      <c r="D313" s="145"/>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46"/>
      <c r="AI313" s="146"/>
      <c r="AJ313" s="17"/>
      <c r="AK313" s="17"/>
      <c r="AL313" s="146"/>
      <c r="AM313" s="146"/>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11"/>
      <c r="DW313" s="111"/>
      <c r="DX313" s="111"/>
      <c r="DY313" s="111"/>
      <c r="DZ313" s="111"/>
      <c r="EA313" s="111"/>
      <c r="EB313" s="17"/>
      <c r="EC313" s="17"/>
      <c r="ED313" s="17"/>
      <c r="EE313" s="17"/>
      <c r="EF313" s="17"/>
      <c r="EG313" s="17"/>
      <c r="EH313" s="17"/>
      <c r="EI313" s="17"/>
      <c r="EJ313" s="17"/>
      <c r="EK313" s="17"/>
    </row>
    <row r="314" spans="1:141" ht="16.5" customHeight="1">
      <c r="A314" s="17"/>
      <c r="B314" s="17"/>
      <c r="C314" s="17"/>
      <c r="D314" s="145"/>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46"/>
      <c r="AI314" s="146"/>
      <c r="AJ314" s="17"/>
      <c r="AK314" s="17"/>
      <c r="AL314" s="146"/>
      <c r="AM314" s="146"/>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11"/>
      <c r="DW314" s="111"/>
      <c r="DX314" s="111"/>
      <c r="DY314" s="111"/>
      <c r="DZ314" s="111"/>
      <c r="EA314" s="111"/>
      <c r="EB314" s="17"/>
      <c r="EC314" s="17"/>
      <c r="ED314" s="17"/>
      <c r="EE314" s="17"/>
      <c r="EF314" s="17"/>
      <c r="EG314" s="17"/>
      <c r="EH314" s="17"/>
      <c r="EI314" s="17"/>
      <c r="EJ314" s="17"/>
      <c r="EK314" s="17"/>
    </row>
    <row r="315" spans="1:141" ht="16.5" customHeight="1">
      <c r="A315" s="17"/>
      <c r="B315" s="17"/>
      <c r="C315" s="17"/>
      <c r="D315" s="145"/>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46"/>
      <c r="AI315" s="146"/>
      <c r="AJ315" s="17"/>
      <c r="AK315" s="17"/>
      <c r="AL315" s="146"/>
      <c r="AM315" s="146"/>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11"/>
      <c r="DW315" s="111"/>
      <c r="DX315" s="111"/>
      <c r="DY315" s="111"/>
      <c r="DZ315" s="111"/>
      <c r="EA315" s="111"/>
      <c r="EB315" s="17"/>
      <c r="EC315" s="17"/>
      <c r="ED315" s="17"/>
      <c r="EE315" s="17"/>
      <c r="EF315" s="17"/>
      <c r="EG315" s="17"/>
      <c r="EH315" s="17"/>
      <c r="EI315" s="17"/>
      <c r="EJ315" s="17"/>
      <c r="EK315" s="17"/>
    </row>
    <row r="316" spans="1:141" ht="16.5" customHeight="1">
      <c r="A316" s="17"/>
      <c r="B316" s="17"/>
      <c r="C316" s="17"/>
      <c r="D316" s="145"/>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46"/>
      <c r="AI316" s="146"/>
      <c r="AJ316" s="17"/>
      <c r="AK316" s="17"/>
      <c r="AL316" s="146"/>
      <c r="AM316" s="146"/>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11"/>
      <c r="DW316" s="111"/>
      <c r="DX316" s="111"/>
      <c r="DY316" s="111"/>
      <c r="DZ316" s="111"/>
      <c r="EA316" s="111"/>
      <c r="EB316" s="17"/>
      <c r="EC316" s="17"/>
      <c r="ED316" s="17"/>
      <c r="EE316" s="17"/>
      <c r="EF316" s="17"/>
      <c r="EG316" s="17"/>
      <c r="EH316" s="17"/>
      <c r="EI316" s="17"/>
      <c r="EJ316" s="17"/>
      <c r="EK316" s="17"/>
    </row>
    <row r="317" spans="1:141" ht="16.5" customHeight="1">
      <c r="A317" s="17"/>
      <c r="B317" s="17"/>
      <c r="C317" s="17"/>
      <c r="D317" s="145"/>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46"/>
      <c r="AI317" s="146"/>
      <c r="AJ317" s="17"/>
      <c r="AK317" s="17"/>
      <c r="AL317" s="146"/>
      <c r="AM317" s="146"/>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11"/>
      <c r="DW317" s="111"/>
      <c r="DX317" s="111"/>
      <c r="DY317" s="111"/>
      <c r="DZ317" s="111"/>
      <c r="EA317" s="111"/>
      <c r="EB317" s="17"/>
      <c r="EC317" s="17"/>
      <c r="ED317" s="17"/>
      <c r="EE317" s="17"/>
      <c r="EF317" s="17"/>
      <c r="EG317" s="17"/>
      <c r="EH317" s="17"/>
      <c r="EI317" s="17"/>
      <c r="EJ317" s="17"/>
      <c r="EK317" s="17"/>
    </row>
    <row r="318" spans="1:141" ht="16.5" customHeight="1">
      <c r="A318" s="17"/>
      <c r="B318" s="17"/>
      <c r="C318" s="17"/>
      <c r="D318" s="145"/>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46"/>
      <c r="AI318" s="146"/>
      <c r="AJ318" s="17"/>
      <c r="AK318" s="17"/>
      <c r="AL318" s="146"/>
      <c r="AM318" s="146"/>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11"/>
      <c r="DW318" s="111"/>
      <c r="DX318" s="111"/>
      <c r="DY318" s="111"/>
      <c r="DZ318" s="111"/>
      <c r="EA318" s="111"/>
      <c r="EB318" s="17"/>
      <c r="EC318" s="17"/>
      <c r="ED318" s="17"/>
      <c r="EE318" s="17"/>
      <c r="EF318" s="17"/>
      <c r="EG318" s="17"/>
      <c r="EH318" s="17"/>
      <c r="EI318" s="17"/>
      <c r="EJ318" s="17"/>
      <c r="EK318" s="17"/>
    </row>
    <row r="319" spans="1:141" ht="16.5" customHeight="1">
      <c r="A319" s="17"/>
      <c r="B319" s="17"/>
      <c r="C319" s="17"/>
      <c r="D319" s="145"/>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46"/>
      <c r="AI319" s="146"/>
      <c r="AJ319" s="17"/>
      <c r="AK319" s="17"/>
      <c r="AL319" s="146"/>
      <c r="AM319" s="146"/>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11"/>
      <c r="DW319" s="111"/>
      <c r="DX319" s="111"/>
      <c r="DY319" s="111"/>
      <c r="DZ319" s="111"/>
      <c r="EA319" s="111"/>
      <c r="EB319" s="17"/>
      <c r="EC319" s="17"/>
      <c r="ED319" s="17"/>
      <c r="EE319" s="17"/>
      <c r="EF319" s="17"/>
      <c r="EG319" s="17"/>
      <c r="EH319" s="17"/>
      <c r="EI319" s="17"/>
      <c r="EJ319" s="17"/>
      <c r="EK319" s="17"/>
    </row>
    <row r="320" spans="1:141" ht="16.5" customHeight="1">
      <c r="A320" s="17"/>
      <c r="B320" s="17"/>
      <c r="C320" s="17"/>
      <c r="D320" s="145"/>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46"/>
      <c r="AI320" s="146"/>
      <c r="AJ320" s="17"/>
      <c r="AK320" s="17"/>
      <c r="AL320" s="146"/>
      <c r="AM320" s="146"/>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11"/>
      <c r="DW320" s="111"/>
      <c r="DX320" s="111"/>
      <c r="DY320" s="111"/>
      <c r="DZ320" s="111"/>
      <c r="EA320" s="111"/>
      <c r="EB320" s="17"/>
      <c r="EC320" s="17"/>
      <c r="ED320" s="17"/>
      <c r="EE320" s="17"/>
      <c r="EF320" s="17"/>
      <c r="EG320" s="17"/>
      <c r="EH320" s="17"/>
      <c r="EI320" s="17"/>
      <c r="EJ320" s="17"/>
      <c r="EK320" s="17"/>
    </row>
    <row r="321" spans="1:141" ht="16.5" customHeight="1">
      <c r="A321" s="17"/>
      <c r="B321" s="17"/>
      <c r="C321" s="17"/>
      <c r="D321" s="145"/>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46"/>
      <c r="AI321" s="146"/>
      <c r="AJ321" s="17"/>
      <c r="AK321" s="17"/>
      <c r="AL321" s="146"/>
      <c r="AM321" s="146"/>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11"/>
      <c r="DW321" s="111"/>
      <c r="DX321" s="111"/>
      <c r="DY321" s="111"/>
      <c r="DZ321" s="111"/>
      <c r="EA321" s="111"/>
      <c r="EB321" s="17"/>
      <c r="EC321" s="17"/>
      <c r="ED321" s="17"/>
      <c r="EE321" s="17"/>
      <c r="EF321" s="17"/>
      <c r="EG321" s="17"/>
      <c r="EH321" s="17"/>
      <c r="EI321" s="17"/>
      <c r="EJ321" s="17"/>
      <c r="EK321" s="17"/>
    </row>
    <row r="322" spans="1:141" ht="16.5" customHeight="1">
      <c r="A322" s="17"/>
      <c r="B322" s="17"/>
      <c r="C322" s="17"/>
      <c r="D322" s="145"/>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46"/>
      <c r="AI322" s="146"/>
      <c r="AJ322" s="17"/>
      <c r="AK322" s="17"/>
      <c r="AL322" s="146"/>
      <c r="AM322" s="146"/>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11"/>
      <c r="DW322" s="111"/>
      <c r="DX322" s="111"/>
      <c r="DY322" s="111"/>
      <c r="DZ322" s="111"/>
      <c r="EA322" s="111"/>
      <c r="EB322" s="17"/>
      <c r="EC322" s="17"/>
      <c r="ED322" s="17"/>
      <c r="EE322" s="17"/>
      <c r="EF322" s="17"/>
      <c r="EG322" s="17"/>
      <c r="EH322" s="17"/>
      <c r="EI322" s="17"/>
      <c r="EJ322" s="17"/>
      <c r="EK322" s="17"/>
    </row>
    <row r="323" spans="1:141" ht="16.5" customHeight="1">
      <c r="A323" s="17"/>
      <c r="B323" s="17"/>
      <c r="C323" s="17"/>
      <c r="D323" s="145"/>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46"/>
      <c r="AI323" s="146"/>
      <c r="AJ323" s="17"/>
      <c r="AK323" s="17"/>
      <c r="AL323" s="146"/>
      <c r="AM323" s="146"/>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11"/>
      <c r="DW323" s="111"/>
      <c r="DX323" s="111"/>
      <c r="DY323" s="111"/>
      <c r="DZ323" s="111"/>
      <c r="EA323" s="111"/>
      <c r="EB323" s="17"/>
      <c r="EC323" s="17"/>
      <c r="ED323" s="17"/>
      <c r="EE323" s="17"/>
      <c r="EF323" s="17"/>
      <c r="EG323" s="17"/>
      <c r="EH323" s="17"/>
      <c r="EI323" s="17"/>
      <c r="EJ323" s="17"/>
      <c r="EK323" s="17"/>
    </row>
    <row r="324" spans="1:141" ht="16.5" customHeight="1">
      <c r="A324" s="17"/>
      <c r="B324" s="17"/>
      <c r="C324" s="17"/>
      <c r="D324" s="145"/>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46"/>
      <c r="AI324" s="146"/>
      <c r="AJ324" s="17"/>
      <c r="AK324" s="17"/>
      <c r="AL324" s="146"/>
      <c r="AM324" s="146"/>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11"/>
      <c r="DW324" s="111"/>
      <c r="DX324" s="111"/>
      <c r="DY324" s="111"/>
      <c r="DZ324" s="111"/>
      <c r="EA324" s="111"/>
      <c r="EB324" s="17"/>
      <c r="EC324" s="17"/>
      <c r="ED324" s="17"/>
      <c r="EE324" s="17"/>
      <c r="EF324" s="17"/>
      <c r="EG324" s="17"/>
      <c r="EH324" s="17"/>
      <c r="EI324" s="17"/>
      <c r="EJ324" s="17"/>
      <c r="EK324" s="17"/>
    </row>
    <row r="325" spans="1:141" ht="16.5" customHeight="1">
      <c r="A325" s="17"/>
      <c r="B325" s="17"/>
      <c r="C325" s="17"/>
      <c r="D325" s="145"/>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46"/>
      <c r="AI325" s="146"/>
      <c r="AJ325" s="17"/>
      <c r="AK325" s="17"/>
      <c r="AL325" s="146"/>
      <c r="AM325" s="146"/>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11"/>
      <c r="DW325" s="111"/>
      <c r="DX325" s="111"/>
      <c r="DY325" s="111"/>
      <c r="DZ325" s="111"/>
      <c r="EA325" s="111"/>
      <c r="EB325" s="17"/>
      <c r="EC325" s="17"/>
      <c r="ED325" s="17"/>
      <c r="EE325" s="17"/>
      <c r="EF325" s="17"/>
      <c r="EG325" s="17"/>
      <c r="EH325" s="17"/>
      <c r="EI325" s="17"/>
      <c r="EJ325" s="17"/>
      <c r="EK325" s="17"/>
    </row>
    <row r="326" spans="1:141" ht="16.5" customHeight="1">
      <c r="A326" s="17"/>
      <c r="B326" s="17"/>
      <c r="C326" s="17"/>
      <c r="D326" s="145"/>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46"/>
      <c r="AI326" s="146"/>
      <c r="AJ326" s="17"/>
      <c r="AK326" s="17"/>
      <c r="AL326" s="146"/>
      <c r="AM326" s="146"/>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11"/>
      <c r="DW326" s="111"/>
      <c r="DX326" s="111"/>
      <c r="DY326" s="111"/>
      <c r="DZ326" s="111"/>
      <c r="EA326" s="111"/>
      <c r="EB326" s="17"/>
      <c r="EC326" s="17"/>
      <c r="ED326" s="17"/>
      <c r="EE326" s="17"/>
      <c r="EF326" s="17"/>
      <c r="EG326" s="17"/>
      <c r="EH326" s="17"/>
      <c r="EI326" s="17"/>
      <c r="EJ326" s="17"/>
      <c r="EK326" s="17"/>
    </row>
    <row r="327" spans="1:141" ht="16.5" customHeight="1">
      <c r="A327" s="17"/>
      <c r="B327" s="17"/>
      <c r="C327" s="17"/>
      <c r="D327" s="145"/>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46"/>
      <c r="AI327" s="146"/>
      <c r="AJ327" s="17"/>
      <c r="AK327" s="17"/>
      <c r="AL327" s="146"/>
      <c r="AM327" s="146"/>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11"/>
      <c r="DW327" s="111"/>
      <c r="DX327" s="111"/>
      <c r="DY327" s="111"/>
      <c r="DZ327" s="111"/>
      <c r="EA327" s="111"/>
      <c r="EB327" s="17"/>
      <c r="EC327" s="17"/>
      <c r="ED327" s="17"/>
      <c r="EE327" s="17"/>
      <c r="EF327" s="17"/>
      <c r="EG327" s="17"/>
      <c r="EH327" s="17"/>
      <c r="EI327" s="17"/>
      <c r="EJ327" s="17"/>
      <c r="EK327" s="17"/>
    </row>
    <row r="328" spans="1:141" ht="16.5" customHeight="1">
      <c r="A328" s="17"/>
      <c r="B328" s="17"/>
      <c r="C328" s="17"/>
      <c r="D328" s="145"/>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46"/>
      <c r="AI328" s="146"/>
      <c r="AJ328" s="17"/>
      <c r="AK328" s="17"/>
      <c r="AL328" s="146"/>
      <c r="AM328" s="146"/>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11"/>
      <c r="DW328" s="111"/>
      <c r="DX328" s="111"/>
      <c r="DY328" s="111"/>
      <c r="DZ328" s="111"/>
      <c r="EA328" s="111"/>
      <c r="EB328" s="17"/>
      <c r="EC328" s="17"/>
      <c r="ED328" s="17"/>
      <c r="EE328" s="17"/>
      <c r="EF328" s="17"/>
      <c r="EG328" s="17"/>
      <c r="EH328" s="17"/>
      <c r="EI328" s="17"/>
      <c r="EJ328" s="17"/>
      <c r="EK328" s="17"/>
    </row>
    <row r="329" spans="1:141" ht="16.5" customHeight="1">
      <c r="A329" s="17"/>
      <c r="B329" s="17"/>
      <c r="C329" s="17"/>
      <c r="D329" s="145"/>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46"/>
      <c r="AI329" s="146"/>
      <c r="AJ329" s="17"/>
      <c r="AK329" s="17"/>
      <c r="AL329" s="146"/>
      <c r="AM329" s="146"/>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11"/>
      <c r="DW329" s="111"/>
      <c r="DX329" s="111"/>
      <c r="DY329" s="111"/>
      <c r="DZ329" s="111"/>
      <c r="EA329" s="111"/>
      <c r="EB329" s="17"/>
      <c r="EC329" s="17"/>
      <c r="ED329" s="17"/>
      <c r="EE329" s="17"/>
      <c r="EF329" s="17"/>
      <c r="EG329" s="17"/>
      <c r="EH329" s="17"/>
      <c r="EI329" s="17"/>
      <c r="EJ329" s="17"/>
      <c r="EK329" s="17"/>
    </row>
    <row r="330" spans="1:141" ht="16.5" customHeight="1">
      <c r="A330" s="17"/>
      <c r="B330" s="17"/>
      <c r="C330" s="17"/>
      <c r="D330" s="145"/>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46"/>
      <c r="AI330" s="146"/>
      <c r="AJ330" s="17"/>
      <c r="AK330" s="17"/>
      <c r="AL330" s="146"/>
      <c r="AM330" s="146"/>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11"/>
      <c r="DW330" s="111"/>
      <c r="DX330" s="111"/>
      <c r="DY330" s="111"/>
      <c r="DZ330" s="111"/>
      <c r="EA330" s="111"/>
      <c r="EB330" s="17"/>
      <c r="EC330" s="17"/>
      <c r="ED330" s="17"/>
      <c r="EE330" s="17"/>
      <c r="EF330" s="17"/>
      <c r="EG330" s="17"/>
      <c r="EH330" s="17"/>
      <c r="EI330" s="17"/>
      <c r="EJ330" s="17"/>
      <c r="EK330" s="17"/>
    </row>
    <row r="331" spans="1:141" ht="16.5" customHeight="1">
      <c r="A331" s="17"/>
      <c r="B331" s="17"/>
      <c r="C331" s="17"/>
      <c r="D331" s="145"/>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46"/>
      <c r="AI331" s="146"/>
      <c r="AJ331" s="17"/>
      <c r="AK331" s="17"/>
      <c r="AL331" s="146"/>
      <c r="AM331" s="146"/>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11"/>
      <c r="DW331" s="111"/>
      <c r="DX331" s="111"/>
      <c r="DY331" s="111"/>
      <c r="DZ331" s="111"/>
      <c r="EA331" s="111"/>
      <c r="EB331" s="17"/>
      <c r="EC331" s="17"/>
      <c r="ED331" s="17"/>
      <c r="EE331" s="17"/>
      <c r="EF331" s="17"/>
      <c r="EG331" s="17"/>
      <c r="EH331" s="17"/>
      <c r="EI331" s="17"/>
      <c r="EJ331" s="17"/>
      <c r="EK331" s="17"/>
    </row>
    <row r="332" spans="1:141" ht="16.5" customHeight="1">
      <c r="A332" s="17"/>
      <c r="B332" s="17"/>
      <c r="C332" s="17"/>
      <c r="D332" s="145"/>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46"/>
      <c r="AI332" s="146"/>
      <c r="AJ332" s="17"/>
      <c r="AK332" s="17"/>
      <c r="AL332" s="146"/>
      <c r="AM332" s="146"/>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11"/>
      <c r="DW332" s="111"/>
      <c r="DX332" s="111"/>
      <c r="DY332" s="111"/>
      <c r="DZ332" s="111"/>
      <c r="EA332" s="111"/>
      <c r="EB332" s="17"/>
      <c r="EC332" s="17"/>
      <c r="ED332" s="17"/>
      <c r="EE332" s="17"/>
      <c r="EF332" s="17"/>
      <c r="EG332" s="17"/>
      <c r="EH332" s="17"/>
      <c r="EI332" s="17"/>
      <c r="EJ332" s="17"/>
      <c r="EK332" s="17"/>
    </row>
    <row r="333" spans="1:141" ht="16.5" customHeight="1">
      <c r="A333" s="17"/>
      <c r="B333" s="17"/>
      <c r="C333" s="17"/>
      <c r="D333" s="145"/>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46"/>
      <c r="AI333" s="146"/>
      <c r="AJ333" s="17"/>
      <c r="AK333" s="17"/>
      <c r="AL333" s="146"/>
      <c r="AM333" s="146"/>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11"/>
      <c r="DW333" s="111"/>
      <c r="DX333" s="111"/>
      <c r="DY333" s="111"/>
      <c r="DZ333" s="111"/>
      <c r="EA333" s="111"/>
      <c r="EB333" s="17"/>
      <c r="EC333" s="17"/>
      <c r="ED333" s="17"/>
      <c r="EE333" s="17"/>
      <c r="EF333" s="17"/>
      <c r="EG333" s="17"/>
      <c r="EH333" s="17"/>
      <c r="EI333" s="17"/>
      <c r="EJ333" s="17"/>
      <c r="EK333" s="17"/>
    </row>
    <row r="334" spans="1:141" ht="16.5" customHeight="1">
      <c r="A334" s="17"/>
      <c r="B334" s="17"/>
      <c r="C334" s="17"/>
      <c r="D334" s="145"/>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46"/>
      <c r="AI334" s="146"/>
      <c r="AJ334" s="17"/>
      <c r="AK334" s="17"/>
      <c r="AL334" s="146"/>
      <c r="AM334" s="146"/>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11"/>
      <c r="DW334" s="111"/>
      <c r="DX334" s="111"/>
      <c r="DY334" s="111"/>
      <c r="DZ334" s="111"/>
      <c r="EA334" s="111"/>
      <c r="EB334" s="17"/>
      <c r="EC334" s="17"/>
      <c r="ED334" s="17"/>
      <c r="EE334" s="17"/>
      <c r="EF334" s="17"/>
      <c r="EG334" s="17"/>
      <c r="EH334" s="17"/>
      <c r="EI334" s="17"/>
      <c r="EJ334" s="17"/>
      <c r="EK334" s="17"/>
    </row>
    <row r="335" spans="1:141" ht="16.5" customHeight="1">
      <c r="A335" s="17"/>
      <c r="B335" s="17"/>
      <c r="C335" s="17"/>
      <c r="D335" s="145"/>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46"/>
      <c r="AI335" s="146"/>
      <c r="AJ335" s="17"/>
      <c r="AK335" s="17"/>
      <c r="AL335" s="146"/>
      <c r="AM335" s="146"/>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11"/>
      <c r="DW335" s="111"/>
      <c r="DX335" s="111"/>
      <c r="DY335" s="111"/>
      <c r="DZ335" s="111"/>
      <c r="EA335" s="111"/>
      <c r="EB335" s="17"/>
      <c r="EC335" s="17"/>
      <c r="ED335" s="17"/>
      <c r="EE335" s="17"/>
      <c r="EF335" s="17"/>
      <c r="EG335" s="17"/>
      <c r="EH335" s="17"/>
      <c r="EI335" s="17"/>
      <c r="EJ335" s="17"/>
      <c r="EK335" s="17"/>
    </row>
    <row r="336" spans="1:141" ht="16.5" customHeight="1">
      <c r="A336" s="17"/>
      <c r="B336" s="17"/>
      <c r="C336" s="17"/>
      <c r="D336" s="145"/>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46"/>
      <c r="AI336" s="146"/>
      <c r="AJ336" s="17"/>
      <c r="AK336" s="17"/>
      <c r="AL336" s="146"/>
      <c r="AM336" s="146"/>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11"/>
      <c r="DW336" s="111"/>
      <c r="DX336" s="111"/>
      <c r="DY336" s="111"/>
      <c r="DZ336" s="111"/>
      <c r="EA336" s="111"/>
      <c r="EB336" s="17"/>
      <c r="EC336" s="17"/>
      <c r="ED336" s="17"/>
      <c r="EE336" s="17"/>
      <c r="EF336" s="17"/>
      <c r="EG336" s="17"/>
      <c r="EH336" s="17"/>
      <c r="EI336" s="17"/>
      <c r="EJ336" s="17"/>
      <c r="EK336" s="17"/>
    </row>
    <row r="337" spans="1:141" ht="16.5" customHeight="1">
      <c r="A337" s="17"/>
      <c r="B337" s="17"/>
      <c r="C337" s="17"/>
      <c r="D337" s="145"/>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46"/>
      <c r="AI337" s="146"/>
      <c r="AJ337" s="17"/>
      <c r="AK337" s="17"/>
      <c r="AL337" s="146"/>
      <c r="AM337" s="146"/>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11"/>
      <c r="DW337" s="111"/>
      <c r="DX337" s="111"/>
      <c r="DY337" s="111"/>
      <c r="DZ337" s="111"/>
      <c r="EA337" s="111"/>
      <c r="EB337" s="17"/>
      <c r="EC337" s="17"/>
      <c r="ED337" s="17"/>
      <c r="EE337" s="17"/>
      <c r="EF337" s="17"/>
      <c r="EG337" s="17"/>
      <c r="EH337" s="17"/>
      <c r="EI337" s="17"/>
      <c r="EJ337" s="17"/>
      <c r="EK337" s="17"/>
    </row>
    <row r="338" spans="1:141" ht="16.5" customHeight="1">
      <c r="A338" s="17"/>
      <c r="B338" s="17"/>
      <c r="C338" s="17"/>
      <c r="D338" s="145"/>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46"/>
      <c r="AI338" s="146"/>
      <c r="AJ338" s="17"/>
      <c r="AK338" s="17"/>
      <c r="AL338" s="146"/>
      <c r="AM338" s="146"/>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11"/>
      <c r="DW338" s="111"/>
      <c r="DX338" s="111"/>
      <c r="DY338" s="111"/>
      <c r="DZ338" s="111"/>
      <c r="EA338" s="111"/>
      <c r="EB338" s="17"/>
      <c r="EC338" s="17"/>
      <c r="ED338" s="17"/>
      <c r="EE338" s="17"/>
      <c r="EF338" s="17"/>
      <c r="EG338" s="17"/>
      <c r="EH338" s="17"/>
      <c r="EI338" s="17"/>
      <c r="EJ338" s="17"/>
      <c r="EK338" s="17"/>
    </row>
    <row r="339" spans="1:141" ht="16.5" customHeight="1">
      <c r="A339" s="17"/>
      <c r="B339" s="17"/>
      <c r="C339" s="17"/>
      <c r="D339" s="145"/>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46"/>
      <c r="AI339" s="146"/>
      <c r="AJ339" s="17"/>
      <c r="AK339" s="17"/>
      <c r="AL339" s="146"/>
      <c r="AM339" s="146"/>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11"/>
      <c r="DW339" s="111"/>
      <c r="DX339" s="111"/>
      <c r="DY339" s="111"/>
      <c r="DZ339" s="111"/>
      <c r="EA339" s="111"/>
      <c r="EB339" s="17"/>
      <c r="EC339" s="17"/>
      <c r="ED339" s="17"/>
      <c r="EE339" s="17"/>
      <c r="EF339" s="17"/>
      <c r="EG339" s="17"/>
      <c r="EH339" s="17"/>
      <c r="EI339" s="17"/>
      <c r="EJ339" s="17"/>
      <c r="EK339" s="17"/>
    </row>
    <row r="340" spans="1:141" ht="16.5" customHeight="1">
      <c r="A340" s="17"/>
      <c r="B340" s="17"/>
      <c r="C340" s="17"/>
      <c r="D340" s="145"/>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46"/>
      <c r="AI340" s="146"/>
      <c r="AJ340" s="17"/>
      <c r="AK340" s="17"/>
      <c r="AL340" s="146"/>
      <c r="AM340" s="146"/>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11"/>
      <c r="DW340" s="111"/>
      <c r="DX340" s="111"/>
      <c r="DY340" s="111"/>
      <c r="DZ340" s="111"/>
      <c r="EA340" s="111"/>
      <c r="EB340" s="17"/>
      <c r="EC340" s="17"/>
      <c r="ED340" s="17"/>
      <c r="EE340" s="17"/>
      <c r="EF340" s="17"/>
      <c r="EG340" s="17"/>
      <c r="EH340" s="17"/>
      <c r="EI340" s="17"/>
      <c r="EJ340" s="17"/>
      <c r="EK340" s="17"/>
    </row>
    <row r="341" spans="1:141" ht="16.5" customHeight="1">
      <c r="A341" s="17"/>
      <c r="B341" s="17"/>
      <c r="C341" s="17"/>
      <c r="D341" s="145"/>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46"/>
      <c r="AI341" s="146"/>
      <c r="AJ341" s="17"/>
      <c r="AK341" s="17"/>
      <c r="AL341" s="146"/>
      <c r="AM341" s="146"/>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11"/>
      <c r="DW341" s="111"/>
      <c r="DX341" s="111"/>
      <c r="DY341" s="111"/>
      <c r="DZ341" s="111"/>
      <c r="EA341" s="111"/>
      <c r="EB341" s="17"/>
      <c r="EC341" s="17"/>
      <c r="ED341" s="17"/>
      <c r="EE341" s="17"/>
      <c r="EF341" s="17"/>
      <c r="EG341" s="17"/>
      <c r="EH341" s="17"/>
      <c r="EI341" s="17"/>
      <c r="EJ341" s="17"/>
      <c r="EK341" s="17"/>
    </row>
    <row r="342" spans="1:141" ht="16.5" customHeight="1">
      <c r="A342" s="17"/>
      <c r="B342" s="17"/>
      <c r="C342" s="17"/>
      <c r="D342" s="145"/>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46"/>
      <c r="AI342" s="146"/>
      <c r="AJ342" s="17"/>
      <c r="AK342" s="17"/>
      <c r="AL342" s="146"/>
      <c r="AM342" s="146"/>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11"/>
      <c r="DW342" s="111"/>
      <c r="DX342" s="111"/>
      <c r="DY342" s="111"/>
      <c r="DZ342" s="111"/>
      <c r="EA342" s="111"/>
      <c r="EB342" s="17"/>
      <c r="EC342" s="17"/>
      <c r="ED342" s="17"/>
      <c r="EE342" s="17"/>
      <c r="EF342" s="17"/>
      <c r="EG342" s="17"/>
      <c r="EH342" s="17"/>
      <c r="EI342" s="17"/>
      <c r="EJ342" s="17"/>
      <c r="EK342" s="17"/>
    </row>
    <row r="343" spans="1:141" ht="16.5" customHeight="1">
      <c r="A343" s="17"/>
      <c r="B343" s="17"/>
      <c r="C343" s="17"/>
      <c r="D343" s="145"/>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46"/>
      <c r="AI343" s="146"/>
      <c r="AJ343" s="17"/>
      <c r="AK343" s="17"/>
      <c r="AL343" s="146"/>
      <c r="AM343" s="146"/>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11"/>
      <c r="DW343" s="111"/>
      <c r="DX343" s="111"/>
      <c r="DY343" s="111"/>
      <c r="DZ343" s="111"/>
      <c r="EA343" s="111"/>
      <c r="EB343" s="17"/>
      <c r="EC343" s="17"/>
      <c r="ED343" s="17"/>
      <c r="EE343" s="17"/>
      <c r="EF343" s="17"/>
      <c r="EG343" s="17"/>
      <c r="EH343" s="17"/>
      <c r="EI343" s="17"/>
      <c r="EJ343" s="17"/>
      <c r="EK343" s="17"/>
    </row>
    <row r="344" spans="1:141" ht="16.5" customHeight="1">
      <c r="A344" s="17"/>
      <c r="B344" s="17"/>
      <c r="C344" s="17"/>
      <c r="D344" s="145"/>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46"/>
      <c r="AI344" s="146"/>
      <c r="AJ344" s="17"/>
      <c r="AK344" s="17"/>
      <c r="AL344" s="146"/>
      <c r="AM344" s="146"/>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11"/>
      <c r="DW344" s="111"/>
      <c r="DX344" s="111"/>
      <c r="DY344" s="111"/>
      <c r="DZ344" s="111"/>
      <c r="EA344" s="111"/>
      <c r="EB344" s="17"/>
      <c r="EC344" s="17"/>
      <c r="ED344" s="17"/>
      <c r="EE344" s="17"/>
      <c r="EF344" s="17"/>
      <c r="EG344" s="17"/>
      <c r="EH344" s="17"/>
      <c r="EI344" s="17"/>
      <c r="EJ344" s="17"/>
      <c r="EK344" s="17"/>
    </row>
    <row r="345" spans="1:141" ht="16.5" customHeight="1">
      <c r="A345" s="17"/>
      <c r="B345" s="17"/>
      <c r="C345" s="17"/>
      <c r="D345" s="145"/>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46"/>
      <c r="AI345" s="146"/>
      <c r="AJ345" s="17"/>
      <c r="AK345" s="17"/>
      <c r="AL345" s="146"/>
      <c r="AM345" s="146"/>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11"/>
      <c r="DW345" s="111"/>
      <c r="DX345" s="111"/>
      <c r="DY345" s="111"/>
      <c r="DZ345" s="111"/>
      <c r="EA345" s="111"/>
      <c r="EB345" s="17"/>
      <c r="EC345" s="17"/>
      <c r="ED345" s="17"/>
      <c r="EE345" s="17"/>
      <c r="EF345" s="17"/>
      <c r="EG345" s="17"/>
      <c r="EH345" s="17"/>
      <c r="EI345" s="17"/>
      <c r="EJ345" s="17"/>
      <c r="EK345" s="17"/>
    </row>
    <row r="346" spans="1:141" ht="16.5" customHeight="1">
      <c r="A346" s="17"/>
      <c r="B346" s="17"/>
      <c r="C346" s="17"/>
      <c r="D346" s="145"/>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46"/>
      <c r="AI346" s="146"/>
      <c r="AJ346" s="17"/>
      <c r="AK346" s="17"/>
      <c r="AL346" s="146"/>
      <c r="AM346" s="146"/>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11"/>
      <c r="DW346" s="111"/>
      <c r="DX346" s="111"/>
      <c r="DY346" s="111"/>
      <c r="DZ346" s="111"/>
      <c r="EA346" s="111"/>
      <c r="EB346" s="17"/>
      <c r="EC346" s="17"/>
      <c r="ED346" s="17"/>
      <c r="EE346" s="17"/>
      <c r="EF346" s="17"/>
      <c r="EG346" s="17"/>
      <c r="EH346" s="17"/>
      <c r="EI346" s="17"/>
      <c r="EJ346" s="17"/>
      <c r="EK346" s="17"/>
    </row>
    <row r="347" spans="1:141" ht="16.5" customHeight="1">
      <c r="A347" s="17"/>
      <c r="B347" s="17"/>
      <c r="C347" s="17"/>
      <c r="D347" s="145"/>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46"/>
      <c r="AI347" s="146"/>
      <c r="AJ347" s="17"/>
      <c r="AK347" s="17"/>
      <c r="AL347" s="146"/>
      <c r="AM347" s="146"/>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11"/>
      <c r="DW347" s="111"/>
      <c r="DX347" s="111"/>
      <c r="DY347" s="111"/>
      <c r="DZ347" s="111"/>
      <c r="EA347" s="111"/>
      <c r="EB347" s="17"/>
      <c r="EC347" s="17"/>
      <c r="ED347" s="17"/>
      <c r="EE347" s="17"/>
      <c r="EF347" s="17"/>
      <c r="EG347" s="17"/>
      <c r="EH347" s="17"/>
      <c r="EI347" s="17"/>
      <c r="EJ347" s="17"/>
      <c r="EK347" s="17"/>
    </row>
    <row r="348" spans="1:141" ht="16.5" customHeight="1">
      <c r="A348" s="17"/>
      <c r="B348" s="17"/>
      <c r="C348" s="17"/>
      <c r="D348" s="145"/>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46"/>
      <c r="AI348" s="146"/>
      <c r="AJ348" s="17"/>
      <c r="AK348" s="17"/>
      <c r="AL348" s="146"/>
      <c r="AM348" s="146"/>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11"/>
      <c r="DW348" s="111"/>
      <c r="DX348" s="111"/>
      <c r="DY348" s="111"/>
      <c r="DZ348" s="111"/>
      <c r="EA348" s="111"/>
      <c r="EB348" s="17"/>
      <c r="EC348" s="17"/>
      <c r="ED348" s="17"/>
      <c r="EE348" s="17"/>
      <c r="EF348" s="17"/>
      <c r="EG348" s="17"/>
      <c r="EH348" s="17"/>
      <c r="EI348" s="17"/>
      <c r="EJ348" s="17"/>
      <c r="EK348" s="17"/>
    </row>
    <row r="349" spans="1:141" ht="16.5" customHeight="1">
      <c r="A349" s="17"/>
      <c r="B349" s="17"/>
      <c r="C349" s="17"/>
      <c r="D349" s="145"/>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46"/>
      <c r="AI349" s="146"/>
      <c r="AJ349" s="17"/>
      <c r="AK349" s="17"/>
      <c r="AL349" s="146"/>
      <c r="AM349" s="146"/>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11"/>
      <c r="DW349" s="111"/>
      <c r="DX349" s="111"/>
      <c r="DY349" s="111"/>
      <c r="DZ349" s="111"/>
      <c r="EA349" s="111"/>
      <c r="EB349" s="17"/>
      <c r="EC349" s="17"/>
      <c r="ED349" s="17"/>
      <c r="EE349" s="17"/>
      <c r="EF349" s="17"/>
      <c r="EG349" s="17"/>
      <c r="EH349" s="17"/>
      <c r="EI349" s="17"/>
      <c r="EJ349" s="17"/>
      <c r="EK349" s="17"/>
    </row>
    <row r="350" spans="1:141" ht="16.5" customHeight="1">
      <c r="A350" s="17"/>
      <c r="B350" s="17"/>
      <c r="C350" s="17"/>
      <c r="D350" s="145"/>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46"/>
      <c r="AI350" s="146"/>
      <c r="AJ350" s="17"/>
      <c r="AK350" s="17"/>
      <c r="AL350" s="146"/>
      <c r="AM350" s="146"/>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11"/>
      <c r="DW350" s="111"/>
      <c r="DX350" s="111"/>
      <c r="DY350" s="111"/>
      <c r="DZ350" s="111"/>
      <c r="EA350" s="111"/>
      <c r="EB350" s="17"/>
      <c r="EC350" s="17"/>
      <c r="ED350" s="17"/>
      <c r="EE350" s="17"/>
      <c r="EF350" s="17"/>
      <c r="EG350" s="17"/>
      <c r="EH350" s="17"/>
      <c r="EI350" s="17"/>
      <c r="EJ350" s="17"/>
      <c r="EK350" s="17"/>
    </row>
    <row r="351" spans="1:141" ht="16.5" customHeight="1">
      <c r="A351" s="17"/>
      <c r="B351" s="17"/>
      <c r="C351" s="17"/>
      <c r="D351" s="145"/>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46"/>
      <c r="AI351" s="146"/>
      <c r="AJ351" s="17"/>
      <c r="AK351" s="17"/>
      <c r="AL351" s="146"/>
      <c r="AM351" s="146"/>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11"/>
      <c r="DW351" s="111"/>
      <c r="DX351" s="111"/>
      <c r="DY351" s="111"/>
      <c r="DZ351" s="111"/>
      <c r="EA351" s="111"/>
      <c r="EB351" s="17"/>
      <c r="EC351" s="17"/>
      <c r="ED351" s="17"/>
      <c r="EE351" s="17"/>
      <c r="EF351" s="17"/>
      <c r="EG351" s="17"/>
      <c r="EH351" s="17"/>
      <c r="EI351" s="17"/>
      <c r="EJ351" s="17"/>
      <c r="EK351" s="17"/>
    </row>
    <row r="352" spans="1:141" ht="16.5" customHeight="1">
      <c r="A352" s="17"/>
      <c r="B352" s="17"/>
      <c r="C352" s="17"/>
      <c r="D352" s="145"/>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46"/>
      <c r="AI352" s="146"/>
      <c r="AJ352" s="17"/>
      <c r="AK352" s="17"/>
      <c r="AL352" s="146"/>
      <c r="AM352" s="146"/>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11"/>
      <c r="DW352" s="111"/>
      <c r="DX352" s="111"/>
      <c r="DY352" s="111"/>
      <c r="DZ352" s="111"/>
      <c r="EA352" s="111"/>
      <c r="EB352" s="17"/>
      <c r="EC352" s="17"/>
      <c r="ED352" s="17"/>
      <c r="EE352" s="17"/>
      <c r="EF352" s="17"/>
      <c r="EG352" s="17"/>
      <c r="EH352" s="17"/>
      <c r="EI352" s="17"/>
      <c r="EJ352" s="17"/>
      <c r="EK352" s="17"/>
    </row>
    <row r="353" spans="1:141" ht="16.5" customHeight="1">
      <c r="A353" s="17"/>
      <c r="B353" s="17"/>
      <c r="C353" s="17"/>
      <c r="D353" s="145"/>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46"/>
      <c r="AI353" s="146"/>
      <c r="AJ353" s="17"/>
      <c r="AK353" s="17"/>
      <c r="AL353" s="146"/>
      <c r="AM353" s="146"/>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11"/>
      <c r="DW353" s="111"/>
      <c r="DX353" s="111"/>
      <c r="DY353" s="111"/>
      <c r="DZ353" s="111"/>
      <c r="EA353" s="111"/>
      <c r="EB353" s="17"/>
      <c r="EC353" s="17"/>
      <c r="ED353" s="17"/>
      <c r="EE353" s="17"/>
      <c r="EF353" s="17"/>
      <c r="EG353" s="17"/>
      <c r="EH353" s="17"/>
      <c r="EI353" s="17"/>
      <c r="EJ353" s="17"/>
      <c r="EK353" s="17"/>
    </row>
    <row r="354" spans="1:141" ht="16.5" customHeight="1">
      <c r="A354" s="17"/>
      <c r="B354" s="17"/>
      <c r="C354" s="17"/>
      <c r="D354" s="145"/>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46"/>
      <c r="AI354" s="146"/>
      <c r="AJ354" s="17"/>
      <c r="AK354" s="17"/>
      <c r="AL354" s="146"/>
      <c r="AM354" s="146"/>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11"/>
      <c r="DW354" s="111"/>
      <c r="DX354" s="111"/>
      <c r="DY354" s="111"/>
      <c r="DZ354" s="111"/>
      <c r="EA354" s="111"/>
      <c r="EB354" s="17"/>
      <c r="EC354" s="17"/>
      <c r="ED354" s="17"/>
      <c r="EE354" s="17"/>
      <c r="EF354" s="17"/>
      <c r="EG354" s="17"/>
      <c r="EH354" s="17"/>
      <c r="EI354" s="17"/>
      <c r="EJ354" s="17"/>
      <c r="EK354" s="17"/>
    </row>
    <row r="355" spans="1:141" ht="16.5" customHeight="1">
      <c r="A355" s="17"/>
      <c r="B355" s="17"/>
      <c r="C355" s="17"/>
      <c r="D355" s="145"/>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46"/>
      <c r="AI355" s="146"/>
      <c r="AJ355" s="17"/>
      <c r="AK355" s="17"/>
      <c r="AL355" s="146"/>
      <c r="AM355" s="146"/>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11"/>
      <c r="DW355" s="111"/>
      <c r="DX355" s="111"/>
      <c r="DY355" s="111"/>
      <c r="DZ355" s="111"/>
      <c r="EA355" s="111"/>
      <c r="EB355" s="17"/>
      <c r="EC355" s="17"/>
      <c r="ED355" s="17"/>
      <c r="EE355" s="17"/>
      <c r="EF355" s="17"/>
      <c r="EG355" s="17"/>
      <c r="EH355" s="17"/>
      <c r="EI355" s="17"/>
      <c r="EJ355" s="17"/>
      <c r="EK355" s="17"/>
    </row>
    <row r="356" spans="1:141" ht="16.5" customHeight="1">
      <c r="A356" s="17"/>
      <c r="B356" s="17"/>
      <c r="C356" s="17"/>
      <c r="D356" s="145"/>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46"/>
      <c r="AI356" s="146"/>
      <c r="AJ356" s="17"/>
      <c r="AK356" s="17"/>
      <c r="AL356" s="146"/>
      <c r="AM356" s="146"/>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11"/>
      <c r="DW356" s="111"/>
      <c r="DX356" s="111"/>
      <c r="DY356" s="111"/>
      <c r="DZ356" s="111"/>
      <c r="EA356" s="111"/>
      <c r="EB356" s="17"/>
      <c r="EC356" s="17"/>
      <c r="ED356" s="17"/>
      <c r="EE356" s="17"/>
      <c r="EF356" s="17"/>
      <c r="EG356" s="17"/>
      <c r="EH356" s="17"/>
      <c r="EI356" s="17"/>
      <c r="EJ356" s="17"/>
      <c r="EK356" s="17"/>
    </row>
    <row r="357" spans="1:141" ht="16.5" customHeight="1">
      <c r="A357" s="17"/>
      <c r="B357" s="17"/>
      <c r="C357" s="17"/>
      <c r="D357" s="145"/>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46"/>
      <c r="AI357" s="146"/>
      <c r="AJ357" s="17"/>
      <c r="AK357" s="17"/>
      <c r="AL357" s="146"/>
      <c r="AM357" s="146"/>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11"/>
      <c r="DW357" s="111"/>
      <c r="DX357" s="111"/>
      <c r="DY357" s="111"/>
      <c r="DZ357" s="111"/>
      <c r="EA357" s="111"/>
      <c r="EB357" s="17"/>
      <c r="EC357" s="17"/>
      <c r="ED357" s="17"/>
      <c r="EE357" s="17"/>
      <c r="EF357" s="17"/>
      <c r="EG357" s="17"/>
      <c r="EH357" s="17"/>
      <c r="EI357" s="17"/>
      <c r="EJ357" s="17"/>
      <c r="EK357" s="17"/>
    </row>
    <row r="358" spans="1:141" ht="16.5" customHeight="1">
      <c r="A358" s="17"/>
      <c r="B358" s="17"/>
      <c r="C358" s="17"/>
      <c r="D358" s="145"/>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46"/>
      <c r="AI358" s="146"/>
      <c r="AJ358" s="17"/>
      <c r="AK358" s="17"/>
      <c r="AL358" s="146"/>
      <c r="AM358" s="146"/>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11"/>
      <c r="DW358" s="111"/>
      <c r="DX358" s="111"/>
      <c r="DY358" s="111"/>
      <c r="DZ358" s="111"/>
      <c r="EA358" s="111"/>
      <c r="EB358" s="17"/>
      <c r="EC358" s="17"/>
      <c r="ED358" s="17"/>
      <c r="EE358" s="17"/>
      <c r="EF358" s="17"/>
      <c r="EG358" s="17"/>
      <c r="EH358" s="17"/>
      <c r="EI358" s="17"/>
      <c r="EJ358" s="17"/>
      <c r="EK358" s="17"/>
    </row>
    <row r="359" spans="1:141" ht="16.5" customHeight="1">
      <c r="A359" s="17"/>
      <c r="B359" s="17"/>
      <c r="C359" s="17"/>
      <c r="D359" s="145"/>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46"/>
      <c r="AI359" s="146"/>
      <c r="AJ359" s="17"/>
      <c r="AK359" s="17"/>
      <c r="AL359" s="146"/>
      <c r="AM359" s="146"/>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11"/>
      <c r="DW359" s="111"/>
      <c r="DX359" s="111"/>
      <c r="DY359" s="111"/>
      <c r="DZ359" s="111"/>
      <c r="EA359" s="111"/>
      <c r="EB359" s="17"/>
      <c r="EC359" s="17"/>
      <c r="ED359" s="17"/>
      <c r="EE359" s="17"/>
      <c r="EF359" s="17"/>
      <c r="EG359" s="17"/>
      <c r="EH359" s="17"/>
      <c r="EI359" s="17"/>
      <c r="EJ359" s="17"/>
      <c r="EK359" s="17"/>
    </row>
    <row r="360" spans="1:141" ht="16.5" customHeight="1">
      <c r="A360" s="17"/>
      <c r="B360" s="17"/>
      <c r="C360" s="17"/>
      <c r="D360" s="145"/>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46"/>
      <c r="AI360" s="146"/>
      <c r="AJ360" s="17"/>
      <c r="AK360" s="17"/>
      <c r="AL360" s="146"/>
      <c r="AM360" s="146"/>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11"/>
      <c r="DW360" s="111"/>
      <c r="DX360" s="111"/>
      <c r="DY360" s="111"/>
      <c r="DZ360" s="111"/>
      <c r="EA360" s="111"/>
      <c r="EB360" s="17"/>
      <c r="EC360" s="17"/>
      <c r="ED360" s="17"/>
      <c r="EE360" s="17"/>
      <c r="EF360" s="17"/>
      <c r="EG360" s="17"/>
      <c r="EH360" s="17"/>
      <c r="EI360" s="17"/>
      <c r="EJ360" s="17"/>
      <c r="EK360" s="17"/>
    </row>
    <row r="361" spans="1:141" ht="16.5" customHeight="1">
      <c r="A361" s="17"/>
      <c r="B361" s="17"/>
      <c r="C361" s="17"/>
      <c r="D361" s="145"/>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46"/>
      <c r="AI361" s="146"/>
      <c r="AJ361" s="17"/>
      <c r="AK361" s="17"/>
      <c r="AL361" s="146"/>
      <c r="AM361" s="146"/>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11"/>
      <c r="DW361" s="111"/>
      <c r="DX361" s="111"/>
      <c r="DY361" s="111"/>
      <c r="DZ361" s="111"/>
      <c r="EA361" s="111"/>
      <c r="EB361" s="17"/>
      <c r="EC361" s="17"/>
      <c r="ED361" s="17"/>
      <c r="EE361" s="17"/>
      <c r="EF361" s="17"/>
      <c r="EG361" s="17"/>
      <c r="EH361" s="17"/>
      <c r="EI361" s="17"/>
      <c r="EJ361" s="17"/>
      <c r="EK361" s="17"/>
    </row>
    <row r="362" spans="1:141" ht="16.5" customHeight="1">
      <c r="A362" s="17"/>
      <c r="B362" s="17"/>
      <c r="C362" s="17"/>
      <c r="D362" s="145"/>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46"/>
      <c r="AI362" s="146"/>
      <c r="AJ362" s="17"/>
      <c r="AK362" s="17"/>
      <c r="AL362" s="146"/>
      <c r="AM362" s="146"/>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11"/>
      <c r="DW362" s="111"/>
      <c r="DX362" s="111"/>
      <c r="DY362" s="111"/>
      <c r="DZ362" s="111"/>
      <c r="EA362" s="111"/>
      <c r="EB362" s="17"/>
      <c r="EC362" s="17"/>
      <c r="ED362" s="17"/>
      <c r="EE362" s="17"/>
      <c r="EF362" s="17"/>
      <c r="EG362" s="17"/>
      <c r="EH362" s="17"/>
      <c r="EI362" s="17"/>
      <c r="EJ362" s="17"/>
      <c r="EK362" s="17"/>
    </row>
    <row r="363" spans="1:141" ht="16.5" customHeight="1">
      <c r="A363" s="17"/>
      <c r="B363" s="17"/>
      <c r="C363" s="17"/>
      <c r="D363" s="145"/>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46"/>
      <c r="AI363" s="146"/>
      <c r="AJ363" s="17"/>
      <c r="AK363" s="17"/>
      <c r="AL363" s="146"/>
      <c r="AM363" s="146"/>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11"/>
      <c r="DW363" s="111"/>
      <c r="DX363" s="111"/>
      <c r="DY363" s="111"/>
      <c r="DZ363" s="111"/>
      <c r="EA363" s="111"/>
      <c r="EB363" s="17"/>
      <c r="EC363" s="17"/>
      <c r="ED363" s="17"/>
      <c r="EE363" s="17"/>
      <c r="EF363" s="17"/>
      <c r="EG363" s="17"/>
      <c r="EH363" s="17"/>
      <c r="EI363" s="17"/>
      <c r="EJ363" s="17"/>
      <c r="EK363" s="17"/>
    </row>
    <row r="364" spans="1:141" ht="16.5" customHeight="1">
      <c r="A364" s="17"/>
      <c r="B364" s="17"/>
      <c r="C364" s="17"/>
      <c r="D364" s="145"/>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46"/>
      <c r="AI364" s="146"/>
      <c r="AJ364" s="17"/>
      <c r="AK364" s="17"/>
      <c r="AL364" s="146"/>
      <c r="AM364" s="146"/>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11"/>
      <c r="DW364" s="111"/>
      <c r="DX364" s="111"/>
      <c r="DY364" s="111"/>
      <c r="DZ364" s="111"/>
      <c r="EA364" s="111"/>
      <c r="EB364" s="17"/>
      <c r="EC364" s="17"/>
      <c r="ED364" s="17"/>
      <c r="EE364" s="17"/>
      <c r="EF364" s="17"/>
      <c r="EG364" s="17"/>
      <c r="EH364" s="17"/>
      <c r="EI364" s="17"/>
      <c r="EJ364" s="17"/>
      <c r="EK364" s="17"/>
    </row>
    <row r="365" spans="1:141" ht="16.5" customHeight="1">
      <c r="A365" s="17"/>
      <c r="B365" s="17"/>
      <c r="C365" s="17"/>
      <c r="D365" s="145"/>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46"/>
      <c r="AI365" s="146"/>
      <c r="AJ365" s="17"/>
      <c r="AK365" s="17"/>
      <c r="AL365" s="146"/>
      <c r="AM365" s="146"/>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11"/>
      <c r="DW365" s="111"/>
      <c r="DX365" s="111"/>
      <c r="DY365" s="111"/>
      <c r="DZ365" s="111"/>
      <c r="EA365" s="111"/>
      <c r="EB365" s="17"/>
      <c r="EC365" s="17"/>
      <c r="ED365" s="17"/>
      <c r="EE365" s="17"/>
      <c r="EF365" s="17"/>
      <c r="EG365" s="17"/>
      <c r="EH365" s="17"/>
      <c r="EI365" s="17"/>
      <c r="EJ365" s="17"/>
      <c r="EK365" s="17"/>
    </row>
    <row r="366" spans="1:141" ht="16.5" customHeight="1">
      <c r="A366" s="17"/>
      <c r="B366" s="17"/>
      <c r="C366" s="17"/>
      <c r="D366" s="145"/>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46"/>
      <c r="AI366" s="146"/>
      <c r="AJ366" s="17"/>
      <c r="AK366" s="17"/>
      <c r="AL366" s="146"/>
      <c r="AM366" s="146"/>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11"/>
      <c r="DW366" s="111"/>
      <c r="DX366" s="111"/>
      <c r="DY366" s="111"/>
      <c r="DZ366" s="111"/>
      <c r="EA366" s="111"/>
      <c r="EB366" s="17"/>
      <c r="EC366" s="17"/>
      <c r="ED366" s="17"/>
      <c r="EE366" s="17"/>
      <c r="EF366" s="17"/>
      <c r="EG366" s="17"/>
      <c r="EH366" s="17"/>
      <c r="EI366" s="17"/>
      <c r="EJ366" s="17"/>
      <c r="EK366" s="17"/>
    </row>
    <row r="367" spans="1:141" ht="16.5" customHeight="1">
      <c r="A367" s="17"/>
      <c r="B367" s="17"/>
      <c r="C367" s="17"/>
      <c r="D367" s="145"/>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46"/>
      <c r="AI367" s="146"/>
      <c r="AJ367" s="17"/>
      <c r="AK367" s="17"/>
      <c r="AL367" s="146"/>
      <c r="AM367" s="146"/>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11"/>
      <c r="DW367" s="111"/>
      <c r="DX367" s="111"/>
      <c r="DY367" s="111"/>
      <c r="DZ367" s="111"/>
      <c r="EA367" s="111"/>
      <c r="EB367" s="17"/>
      <c r="EC367" s="17"/>
      <c r="ED367" s="17"/>
      <c r="EE367" s="17"/>
      <c r="EF367" s="17"/>
      <c r="EG367" s="17"/>
      <c r="EH367" s="17"/>
      <c r="EI367" s="17"/>
      <c r="EJ367" s="17"/>
      <c r="EK367" s="17"/>
    </row>
    <row r="368" spans="1:141" ht="16.5" customHeight="1">
      <c r="A368" s="17"/>
      <c r="B368" s="17"/>
      <c r="C368" s="17"/>
      <c r="D368" s="145"/>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46"/>
      <c r="AI368" s="146"/>
      <c r="AJ368" s="17"/>
      <c r="AK368" s="17"/>
      <c r="AL368" s="146"/>
      <c r="AM368" s="146"/>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11"/>
      <c r="DW368" s="111"/>
      <c r="DX368" s="111"/>
      <c r="DY368" s="111"/>
      <c r="DZ368" s="111"/>
      <c r="EA368" s="111"/>
      <c r="EB368" s="17"/>
      <c r="EC368" s="17"/>
      <c r="ED368" s="17"/>
      <c r="EE368" s="17"/>
      <c r="EF368" s="17"/>
      <c r="EG368" s="17"/>
      <c r="EH368" s="17"/>
      <c r="EI368" s="17"/>
      <c r="EJ368" s="17"/>
      <c r="EK368" s="17"/>
    </row>
    <row r="369" spans="1:141" ht="16.5" customHeight="1">
      <c r="A369" s="17"/>
      <c r="B369" s="17"/>
      <c r="C369" s="17"/>
      <c r="D369" s="145"/>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46"/>
      <c r="AI369" s="146"/>
      <c r="AJ369" s="17"/>
      <c r="AK369" s="17"/>
      <c r="AL369" s="146"/>
      <c r="AM369" s="146"/>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11"/>
      <c r="DW369" s="111"/>
      <c r="DX369" s="111"/>
      <c r="DY369" s="111"/>
      <c r="DZ369" s="111"/>
      <c r="EA369" s="111"/>
      <c r="EB369" s="17"/>
      <c r="EC369" s="17"/>
      <c r="ED369" s="17"/>
      <c r="EE369" s="17"/>
      <c r="EF369" s="17"/>
      <c r="EG369" s="17"/>
      <c r="EH369" s="17"/>
      <c r="EI369" s="17"/>
      <c r="EJ369" s="17"/>
      <c r="EK369" s="17"/>
    </row>
    <row r="370" spans="1:141" ht="16.5" customHeight="1">
      <c r="A370" s="17"/>
      <c r="B370" s="17"/>
      <c r="C370" s="17"/>
      <c r="D370" s="145"/>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46"/>
      <c r="AI370" s="146"/>
      <c r="AJ370" s="17"/>
      <c r="AK370" s="17"/>
      <c r="AL370" s="146"/>
      <c r="AM370" s="146"/>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11"/>
      <c r="DW370" s="111"/>
      <c r="DX370" s="111"/>
      <c r="DY370" s="111"/>
      <c r="DZ370" s="111"/>
      <c r="EA370" s="111"/>
      <c r="EB370" s="17"/>
      <c r="EC370" s="17"/>
      <c r="ED370" s="17"/>
      <c r="EE370" s="17"/>
      <c r="EF370" s="17"/>
      <c r="EG370" s="17"/>
      <c r="EH370" s="17"/>
      <c r="EI370" s="17"/>
      <c r="EJ370" s="17"/>
      <c r="EK370" s="17"/>
    </row>
    <row r="371" spans="1:141" ht="16.5" customHeight="1">
      <c r="A371" s="17"/>
      <c r="B371" s="17"/>
      <c r="C371" s="17"/>
      <c r="D371" s="145"/>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46"/>
      <c r="AI371" s="146"/>
      <c r="AJ371" s="17"/>
      <c r="AK371" s="17"/>
      <c r="AL371" s="146"/>
      <c r="AM371" s="146"/>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11"/>
      <c r="DW371" s="111"/>
      <c r="DX371" s="111"/>
      <c r="DY371" s="111"/>
      <c r="DZ371" s="111"/>
      <c r="EA371" s="111"/>
      <c r="EB371" s="17"/>
      <c r="EC371" s="17"/>
      <c r="ED371" s="17"/>
      <c r="EE371" s="17"/>
      <c r="EF371" s="17"/>
      <c r="EG371" s="17"/>
      <c r="EH371" s="17"/>
      <c r="EI371" s="17"/>
      <c r="EJ371" s="17"/>
      <c r="EK371" s="17"/>
    </row>
    <row r="372" spans="1:141" ht="16.5" customHeight="1">
      <c r="A372" s="17"/>
      <c r="B372" s="17"/>
      <c r="C372" s="17"/>
      <c r="D372" s="145"/>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46"/>
      <c r="AI372" s="146"/>
      <c r="AJ372" s="17"/>
      <c r="AK372" s="17"/>
      <c r="AL372" s="146"/>
      <c r="AM372" s="146"/>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11"/>
      <c r="DW372" s="111"/>
      <c r="DX372" s="111"/>
      <c r="DY372" s="111"/>
      <c r="DZ372" s="111"/>
      <c r="EA372" s="111"/>
      <c r="EB372" s="17"/>
      <c r="EC372" s="17"/>
      <c r="ED372" s="17"/>
      <c r="EE372" s="17"/>
      <c r="EF372" s="17"/>
      <c r="EG372" s="17"/>
      <c r="EH372" s="17"/>
      <c r="EI372" s="17"/>
      <c r="EJ372" s="17"/>
      <c r="EK372" s="17"/>
    </row>
    <row r="373" spans="1:141" ht="16.5" customHeight="1">
      <c r="A373" s="17"/>
      <c r="B373" s="17"/>
      <c r="C373" s="17"/>
      <c r="D373" s="145"/>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46"/>
      <c r="AI373" s="146"/>
      <c r="AJ373" s="17"/>
      <c r="AK373" s="17"/>
      <c r="AL373" s="146"/>
      <c r="AM373" s="146"/>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11"/>
      <c r="DW373" s="111"/>
      <c r="DX373" s="111"/>
      <c r="DY373" s="111"/>
      <c r="DZ373" s="111"/>
      <c r="EA373" s="111"/>
      <c r="EB373" s="17"/>
      <c r="EC373" s="17"/>
      <c r="ED373" s="17"/>
      <c r="EE373" s="17"/>
      <c r="EF373" s="17"/>
      <c r="EG373" s="17"/>
      <c r="EH373" s="17"/>
      <c r="EI373" s="17"/>
      <c r="EJ373" s="17"/>
      <c r="EK373" s="17"/>
    </row>
    <row r="374" spans="1:141" ht="16.5" customHeight="1">
      <c r="A374" s="17"/>
      <c r="B374" s="17"/>
      <c r="C374" s="17"/>
      <c r="D374" s="145"/>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46"/>
      <c r="AI374" s="146"/>
      <c r="AJ374" s="17"/>
      <c r="AK374" s="17"/>
      <c r="AL374" s="146"/>
      <c r="AM374" s="146"/>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11"/>
      <c r="DW374" s="111"/>
      <c r="DX374" s="111"/>
      <c r="DY374" s="111"/>
      <c r="DZ374" s="111"/>
      <c r="EA374" s="111"/>
      <c r="EB374" s="17"/>
      <c r="EC374" s="17"/>
      <c r="ED374" s="17"/>
      <c r="EE374" s="17"/>
      <c r="EF374" s="17"/>
      <c r="EG374" s="17"/>
      <c r="EH374" s="17"/>
      <c r="EI374" s="17"/>
      <c r="EJ374" s="17"/>
      <c r="EK374" s="17"/>
    </row>
    <row r="375" spans="1:141" ht="16.5" customHeight="1">
      <c r="A375" s="17"/>
      <c r="B375" s="17"/>
      <c r="C375" s="17"/>
      <c r="D375" s="145"/>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46"/>
      <c r="AI375" s="146"/>
      <c r="AJ375" s="17"/>
      <c r="AK375" s="17"/>
      <c r="AL375" s="146"/>
      <c r="AM375" s="146"/>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11"/>
      <c r="DW375" s="111"/>
      <c r="DX375" s="111"/>
      <c r="DY375" s="111"/>
      <c r="DZ375" s="111"/>
      <c r="EA375" s="111"/>
      <c r="EB375" s="17"/>
      <c r="EC375" s="17"/>
      <c r="ED375" s="17"/>
      <c r="EE375" s="17"/>
      <c r="EF375" s="17"/>
      <c r="EG375" s="17"/>
      <c r="EH375" s="17"/>
      <c r="EI375" s="17"/>
      <c r="EJ375" s="17"/>
      <c r="EK375" s="17"/>
    </row>
    <row r="376" spans="1:141" ht="16.5" customHeight="1">
      <c r="A376" s="17"/>
      <c r="B376" s="17"/>
      <c r="C376" s="17"/>
      <c r="D376" s="145"/>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46"/>
      <c r="AI376" s="146"/>
      <c r="AJ376" s="17"/>
      <c r="AK376" s="17"/>
      <c r="AL376" s="146"/>
      <c r="AM376" s="146"/>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11"/>
      <c r="DW376" s="111"/>
      <c r="DX376" s="111"/>
      <c r="DY376" s="111"/>
      <c r="DZ376" s="111"/>
      <c r="EA376" s="111"/>
      <c r="EB376" s="17"/>
      <c r="EC376" s="17"/>
      <c r="ED376" s="17"/>
      <c r="EE376" s="17"/>
      <c r="EF376" s="17"/>
      <c r="EG376" s="17"/>
      <c r="EH376" s="17"/>
      <c r="EI376" s="17"/>
      <c r="EJ376" s="17"/>
      <c r="EK376" s="17"/>
    </row>
    <row r="377" spans="1:141" ht="16.5" customHeight="1">
      <c r="A377" s="17"/>
      <c r="B377" s="17"/>
      <c r="C377" s="17"/>
      <c r="D377" s="145"/>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46"/>
      <c r="AI377" s="146"/>
      <c r="AJ377" s="17"/>
      <c r="AK377" s="17"/>
      <c r="AL377" s="146"/>
      <c r="AM377" s="146"/>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11"/>
      <c r="DW377" s="111"/>
      <c r="DX377" s="111"/>
      <c r="DY377" s="111"/>
      <c r="DZ377" s="111"/>
      <c r="EA377" s="111"/>
      <c r="EB377" s="17"/>
      <c r="EC377" s="17"/>
      <c r="ED377" s="17"/>
      <c r="EE377" s="17"/>
      <c r="EF377" s="17"/>
      <c r="EG377" s="17"/>
      <c r="EH377" s="17"/>
      <c r="EI377" s="17"/>
      <c r="EJ377" s="17"/>
      <c r="EK377" s="17"/>
    </row>
    <row r="378" spans="1:141" ht="16.5" customHeight="1">
      <c r="A378" s="17"/>
      <c r="B378" s="17"/>
      <c r="C378" s="17"/>
      <c r="D378" s="145"/>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46"/>
      <c r="AI378" s="146"/>
      <c r="AJ378" s="17"/>
      <c r="AK378" s="17"/>
      <c r="AL378" s="146"/>
      <c r="AM378" s="146"/>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11"/>
      <c r="DW378" s="111"/>
      <c r="DX378" s="111"/>
      <c r="DY378" s="111"/>
      <c r="DZ378" s="111"/>
      <c r="EA378" s="111"/>
      <c r="EB378" s="17"/>
      <c r="EC378" s="17"/>
      <c r="ED378" s="17"/>
      <c r="EE378" s="17"/>
      <c r="EF378" s="17"/>
      <c r="EG378" s="17"/>
      <c r="EH378" s="17"/>
      <c r="EI378" s="17"/>
      <c r="EJ378" s="17"/>
      <c r="EK378" s="17"/>
    </row>
    <row r="379" spans="1:141" ht="16.5" customHeight="1">
      <c r="A379" s="17"/>
      <c r="B379" s="17"/>
      <c r="C379" s="17"/>
      <c r="D379" s="145"/>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46"/>
      <c r="AI379" s="146"/>
      <c r="AJ379" s="17"/>
      <c r="AK379" s="17"/>
      <c r="AL379" s="146"/>
      <c r="AM379" s="146"/>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11"/>
      <c r="DW379" s="111"/>
      <c r="DX379" s="111"/>
      <c r="DY379" s="111"/>
      <c r="DZ379" s="111"/>
      <c r="EA379" s="111"/>
      <c r="EB379" s="17"/>
      <c r="EC379" s="17"/>
      <c r="ED379" s="17"/>
      <c r="EE379" s="17"/>
      <c r="EF379" s="17"/>
      <c r="EG379" s="17"/>
      <c r="EH379" s="17"/>
      <c r="EI379" s="17"/>
      <c r="EJ379" s="17"/>
      <c r="EK379" s="17"/>
    </row>
    <row r="380" spans="1:141" ht="16.5" customHeight="1">
      <c r="A380" s="17"/>
      <c r="B380" s="17"/>
      <c r="C380" s="17"/>
      <c r="D380" s="145"/>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46"/>
      <c r="AI380" s="146"/>
      <c r="AJ380" s="17"/>
      <c r="AK380" s="17"/>
      <c r="AL380" s="146"/>
      <c r="AM380" s="146"/>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11"/>
      <c r="DW380" s="111"/>
      <c r="DX380" s="111"/>
      <c r="DY380" s="111"/>
      <c r="DZ380" s="111"/>
      <c r="EA380" s="111"/>
      <c r="EB380" s="17"/>
      <c r="EC380" s="17"/>
      <c r="ED380" s="17"/>
      <c r="EE380" s="17"/>
      <c r="EF380" s="17"/>
      <c r="EG380" s="17"/>
      <c r="EH380" s="17"/>
      <c r="EI380" s="17"/>
      <c r="EJ380" s="17"/>
      <c r="EK380" s="17"/>
    </row>
    <row r="381" spans="1:141" ht="16.5" customHeight="1">
      <c r="A381" s="17"/>
      <c r="B381" s="17"/>
      <c r="C381" s="17"/>
      <c r="D381" s="145"/>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46"/>
      <c r="AI381" s="146"/>
      <c r="AJ381" s="17"/>
      <c r="AK381" s="17"/>
      <c r="AL381" s="146"/>
      <c r="AM381" s="146"/>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11"/>
      <c r="DW381" s="111"/>
      <c r="DX381" s="111"/>
      <c r="DY381" s="111"/>
      <c r="DZ381" s="111"/>
      <c r="EA381" s="111"/>
      <c r="EB381" s="17"/>
      <c r="EC381" s="17"/>
      <c r="ED381" s="17"/>
      <c r="EE381" s="17"/>
      <c r="EF381" s="17"/>
      <c r="EG381" s="17"/>
      <c r="EH381" s="17"/>
      <c r="EI381" s="17"/>
      <c r="EJ381" s="17"/>
      <c r="EK381" s="17"/>
    </row>
    <row r="382" spans="1:141" ht="16.5" customHeight="1">
      <c r="A382" s="17"/>
      <c r="B382" s="17"/>
      <c r="C382" s="17"/>
      <c r="D382" s="145"/>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46"/>
      <c r="AI382" s="146"/>
      <c r="AJ382" s="17"/>
      <c r="AK382" s="17"/>
      <c r="AL382" s="146"/>
      <c r="AM382" s="146"/>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11"/>
      <c r="DW382" s="111"/>
      <c r="DX382" s="111"/>
      <c r="DY382" s="111"/>
      <c r="DZ382" s="111"/>
      <c r="EA382" s="111"/>
      <c r="EB382" s="17"/>
      <c r="EC382" s="17"/>
      <c r="ED382" s="17"/>
      <c r="EE382" s="17"/>
      <c r="EF382" s="17"/>
      <c r="EG382" s="17"/>
      <c r="EH382" s="17"/>
      <c r="EI382" s="17"/>
      <c r="EJ382" s="17"/>
      <c r="EK382" s="17"/>
    </row>
    <row r="383" spans="1:141" ht="16.5" customHeight="1">
      <c r="A383" s="17"/>
      <c r="B383" s="17"/>
      <c r="C383" s="17"/>
      <c r="D383" s="145"/>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46"/>
      <c r="AI383" s="146"/>
      <c r="AJ383" s="17"/>
      <c r="AK383" s="17"/>
      <c r="AL383" s="146"/>
      <c r="AM383" s="146"/>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11"/>
      <c r="DW383" s="111"/>
      <c r="DX383" s="111"/>
      <c r="DY383" s="111"/>
      <c r="DZ383" s="111"/>
      <c r="EA383" s="111"/>
      <c r="EB383" s="17"/>
      <c r="EC383" s="17"/>
      <c r="ED383" s="17"/>
      <c r="EE383" s="17"/>
      <c r="EF383" s="17"/>
      <c r="EG383" s="17"/>
      <c r="EH383" s="17"/>
      <c r="EI383" s="17"/>
      <c r="EJ383" s="17"/>
      <c r="EK383" s="17"/>
    </row>
    <row r="384" spans="1:141" ht="16.5" customHeight="1">
      <c r="A384" s="17"/>
      <c r="B384" s="17"/>
      <c r="C384" s="17"/>
      <c r="D384" s="145"/>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46"/>
      <c r="AI384" s="146"/>
      <c r="AJ384" s="17"/>
      <c r="AK384" s="17"/>
      <c r="AL384" s="146"/>
      <c r="AM384" s="146"/>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11"/>
      <c r="DW384" s="111"/>
      <c r="DX384" s="111"/>
      <c r="DY384" s="111"/>
      <c r="DZ384" s="111"/>
      <c r="EA384" s="111"/>
      <c r="EB384" s="17"/>
      <c r="EC384" s="17"/>
      <c r="ED384" s="17"/>
      <c r="EE384" s="17"/>
      <c r="EF384" s="17"/>
      <c r="EG384" s="17"/>
      <c r="EH384" s="17"/>
      <c r="EI384" s="17"/>
      <c r="EJ384" s="17"/>
      <c r="EK384" s="17"/>
    </row>
    <row r="385" spans="1:141" ht="16.5" customHeight="1">
      <c r="A385" s="17"/>
      <c r="B385" s="17"/>
      <c r="C385" s="17"/>
      <c r="D385" s="145"/>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46"/>
      <c r="AI385" s="146"/>
      <c r="AJ385" s="17"/>
      <c r="AK385" s="17"/>
      <c r="AL385" s="146"/>
      <c r="AM385" s="146"/>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11"/>
      <c r="DW385" s="111"/>
      <c r="DX385" s="111"/>
      <c r="DY385" s="111"/>
      <c r="DZ385" s="111"/>
      <c r="EA385" s="111"/>
      <c r="EB385" s="17"/>
      <c r="EC385" s="17"/>
      <c r="ED385" s="17"/>
      <c r="EE385" s="17"/>
      <c r="EF385" s="17"/>
      <c r="EG385" s="17"/>
      <c r="EH385" s="17"/>
      <c r="EI385" s="17"/>
      <c r="EJ385" s="17"/>
      <c r="EK385" s="17"/>
    </row>
    <row r="386" spans="1:141" ht="16.5" customHeight="1">
      <c r="A386" s="17"/>
      <c r="B386" s="17"/>
      <c r="C386" s="17"/>
      <c r="D386" s="145"/>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46"/>
      <c r="AI386" s="146"/>
      <c r="AJ386" s="17"/>
      <c r="AK386" s="17"/>
      <c r="AL386" s="146"/>
      <c r="AM386" s="146"/>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11"/>
      <c r="DW386" s="111"/>
      <c r="DX386" s="111"/>
      <c r="DY386" s="111"/>
      <c r="DZ386" s="111"/>
      <c r="EA386" s="111"/>
      <c r="EB386" s="17"/>
      <c r="EC386" s="17"/>
      <c r="ED386" s="17"/>
      <c r="EE386" s="17"/>
      <c r="EF386" s="17"/>
      <c r="EG386" s="17"/>
      <c r="EH386" s="17"/>
      <c r="EI386" s="17"/>
      <c r="EJ386" s="17"/>
      <c r="EK386" s="17"/>
    </row>
    <row r="387" spans="1:141" ht="16.5" customHeight="1">
      <c r="A387" s="17"/>
      <c r="B387" s="17"/>
      <c r="C387" s="17"/>
      <c r="D387" s="145"/>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46"/>
      <c r="AI387" s="146"/>
      <c r="AJ387" s="17"/>
      <c r="AK387" s="17"/>
      <c r="AL387" s="146"/>
      <c r="AM387" s="146"/>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11"/>
      <c r="DW387" s="111"/>
      <c r="DX387" s="111"/>
      <c r="DY387" s="111"/>
      <c r="DZ387" s="111"/>
      <c r="EA387" s="111"/>
      <c r="EB387" s="17"/>
      <c r="EC387" s="17"/>
      <c r="ED387" s="17"/>
      <c r="EE387" s="17"/>
      <c r="EF387" s="17"/>
      <c r="EG387" s="17"/>
      <c r="EH387" s="17"/>
      <c r="EI387" s="17"/>
      <c r="EJ387" s="17"/>
      <c r="EK387" s="17"/>
    </row>
    <row r="388" spans="1:141" ht="16.5" customHeight="1">
      <c r="A388" s="17"/>
      <c r="B388" s="17"/>
      <c r="C388" s="17"/>
      <c r="D388" s="145"/>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46"/>
      <c r="AI388" s="146"/>
      <c r="AJ388" s="17"/>
      <c r="AK388" s="17"/>
      <c r="AL388" s="146"/>
      <c r="AM388" s="146"/>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11"/>
      <c r="DW388" s="111"/>
      <c r="DX388" s="111"/>
      <c r="DY388" s="111"/>
      <c r="DZ388" s="111"/>
      <c r="EA388" s="111"/>
      <c r="EB388" s="17"/>
      <c r="EC388" s="17"/>
      <c r="ED388" s="17"/>
      <c r="EE388" s="17"/>
      <c r="EF388" s="17"/>
      <c r="EG388" s="17"/>
      <c r="EH388" s="17"/>
      <c r="EI388" s="17"/>
      <c r="EJ388" s="17"/>
      <c r="EK388" s="17"/>
    </row>
    <row r="389" spans="1:141" ht="16.5" customHeight="1">
      <c r="A389" s="17"/>
      <c r="B389" s="17"/>
      <c r="C389" s="17"/>
      <c r="D389" s="145"/>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46"/>
      <c r="AI389" s="146"/>
      <c r="AJ389" s="17"/>
      <c r="AK389" s="17"/>
      <c r="AL389" s="146"/>
      <c r="AM389" s="146"/>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11"/>
      <c r="DW389" s="111"/>
      <c r="DX389" s="111"/>
      <c r="DY389" s="111"/>
      <c r="DZ389" s="111"/>
      <c r="EA389" s="111"/>
      <c r="EB389" s="17"/>
      <c r="EC389" s="17"/>
      <c r="ED389" s="17"/>
      <c r="EE389" s="17"/>
      <c r="EF389" s="17"/>
      <c r="EG389" s="17"/>
      <c r="EH389" s="17"/>
      <c r="EI389" s="17"/>
      <c r="EJ389" s="17"/>
      <c r="EK389" s="17"/>
    </row>
    <row r="390" spans="1:141" ht="16.5" customHeight="1">
      <c r="A390" s="17"/>
      <c r="B390" s="17"/>
      <c r="C390" s="17"/>
      <c r="D390" s="145"/>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46"/>
      <c r="AI390" s="146"/>
      <c r="AJ390" s="17"/>
      <c r="AK390" s="17"/>
      <c r="AL390" s="146"/>
      <c r="AM390" s="146"/>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11"/>
      <c r="DW390" s="111"/>
      <c r="DX390" s="111"/>
      <c r="DY390" s="111"/>
      <c r="DZ390" s="111"/>
      <c r="EA390" s="111"/>
      <c r="EB390" s="17"/>
      <c r="EC390" s="17"/>
      <c r="ED390" s="17"/>
      <c r="EE390" s="17"/>
      <c r="EF390" s="17"/>
      <c r="EG390" s="17"/>
      <c r="EH390" s="17"/>
      <c r="EI390" s="17"/>
      <c r="EJ390" s="17"/>
      <c r="EK390" s="17"/>
    </row>
    <row r="391" spans="1:141" ht="16.5" customHeight="1">
      <c r="A391" s="17"/>
      <c r="B391" s="17"/>
      <c r="C391" s="17"/>
      <c r="D391" s="145"/>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46"/>
      <c r="AI391" s="146"/>
      <c r="AJ391" s="17"/>
      <c r="AK391" s="17"/>
      <c r="AL391" s="146"/>
      <c r="AM391" s="146"/>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11"/>
      <c r="DW391" s="111"/>
      <c r="DX391" s="111"/>
      <c r="DY391" s="111"/>
      <c r="DZ391" s="111"/>
      <c r="EA391" s="111"/>
      <c r="EB391" s="17"/>
      <c r="EC391" s="17"/>
      <c r="ED391" s="17"/>
      <c r="EE391" s="17"/>
      <c r="EF391" s="17"/>
      <c r="EG391" s="17"/>
      <c r="EH391" s="17"/>
      <c r="EI391" s="17"/>
      <c r="EJ391" s="17"/>
      <c r="EK391" s="17"/>
    </row>
    <row r="392" spans="1:141" ht="16.5" customHeight="1">
      <c r="A392" s="17"/>
      <c r="B392" s="17"/>
      <c r="C392" s="17"/>
      <c r="D392" s="145"/>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46"/>
      <c r="AI392" s="146"/>
      <c r="AJ392" s="17"/>
      <c r="AK392" s="17"/>
      <c r="AL392" s="146"/>
      <c r="AM392" s="146"/>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11"/>
      <c r="DW392" s="111"/>
      <c r="DX392" s="111"/>
      <c r="DY392" s="111"/>
      <c r="DZ392" s="111"/>
      <c r="EA392" s="111"/>
      <c r="EB392" s="17"/>
      <c r="EC392" s="17"/>
      <c r="ED392" s="17"/>
      <c r="EE392" s="17"/>
      <c r="EF392" s="17"/>
      <c r="EG392" s="17"/>
      <c r="EH392" s="17"/>
      <c r="EI392" s="17"/>
      <c r="EJ392" s="17"/>
      <c r="EK392" s="17"/>
    </row>
    <row r="393" spans="1:141" ht="16.5" customHeight="1">
      <c r="A393" s="17"/>
      <c r="B393" s="17"/>
      <c r="C393" s="17"/>
      <c r="D393" s="145"/>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46"/>
      <c r="AI393" s="146"/>
      <c r="AJ393" s="17"/>
      <c r="AK393" s="17"/>
      <c r="AL393" s="146"/>
      <c r="AM393" s="146"/>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11"/>
      <c r="DW393" s="111"/>
      <c r="DX393" s="111"/>
      <c r="DY393" s="111"/>
      <c r="DZ393" s="111"/>
      <c r="EA393" s="111"/>
      <c r="EB393" s="17"/>
      <c r="EC393" s="17"/>
      <c r="ED393" s="17"/>
      <c r="EE393" s="17"/>
      <c r="EF393" s="17"/>
      <c r="EG393" s="17"/>
      <c r="EH393" s="17"/>
      <c r="EI393" s="17"/>
      <c r="EJ393" s="17"/>
      <c r="EK393" s="17"/>
    </row>
    <row r="394" spans="1:141" ht="16.5" customHeight="1">
      <c r="A394" s="17"/>
      <c r="B394" s="17"/>
      <c r="C394" s="17"/>
      <c r="D394" s="145"/>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46"/>
      <c r="AI394" s="146"/>
      <c r="AJ394" s="17"/>
      <c r="AK394" s="17"/>
      <c r="AL394" s="146"/>
      <c r="AM394" s="146"/>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11"/>
      <c r="DW394" s="111"/>
      <c r="DX394" s="111"/>
      <c r="DY394" s="111"/>
      <c r="DZ394" s="111"/>
      <c r="EA394" s="111"/>
      <c r="EB394" s="17"/>
      <c r="EC394" s="17"/>
      <c r="ED394" s="17"/>
      <c r="EE394" s="17"/>
      <c r="EF394" s="17"/>
      <c r="EG394" s="17"/>
      <c r="EH394" s="17"/>
      <c r="EI394" s="17"/>
      <c r="EJ394" s="17"/>
      <c r="EK394" s="17"/>
    </row>
    <row r="395" spans="1:141" ht="16.5" customHeight="1">
      <c r="A395" s="17"/>
      <c r="B395" s="17"/>
      <c r="C395" s="17"/>
      <c r="D395" s="145"/>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46"/>
      <c r="AI395" s="146"/>
      <c r="AJ395" s="17"/>
      <c r="AK395" s="17"/>
      <c r="AL395" s="146"/>
      <c r="AM395" s="146"/>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11"/>
      <c r="DW395" s="111"/>
      <c r="DX395" s="111"/>
      <c r="DY395" s="111"/>
      <c r="DZ395" s="111"/>
      <c r="EA395" s="111"/>
      <c r="EB395" s="17"/>
      <c r="EC395" s="17"/>
      <c r="ED395" s="17"/>
      <c r="EE395" s="17"/>
      <c r="EF395" s="17"/>
      <c r="EG395" s="17"/>
      <c r="EH395" s="17"/>
      <c r="EI395" s="17"/>
      <c r="EJ395" s="17"/>
      <c r="EK395" s="17"/>
    </row>
    <row r="396" spans="1:141" ht="16.5" customHeight="1">
      <c r="A396" s="17"/>
      <c r="B396" s="17"/>
      <c r="C396" s="17"/>
      <c r="D396" s="145"/>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46"/>
      <c r="AI396" s="146"/>
      <c r="AJ396" s="17"/>
      <c r="AK396" s="17"/>
      <c r="AL396" s="146"/>
      <c r="AM396" s="146"/>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11"/>
      <c r="DW396" s="111"/>
      <c r="DX396" s="111"/>
      <c r="DY396" s="111"/>
      <c r="DZ396" s="111"/>
      <c r="EA396" s="111"/>
      <c r="EB396" s="17"/>
      <c r="EC396" s="17"/>
      <c r="ED396" s="17"/>
      <c r="EE396" s="17"/>
      <c r="EF396" s="17"/>
      <c r="EG396" s="17"/>
      <c r="EH396" s="17"/>
      <c r="EI396" s="17"/>
      <c r="EJ396" s="17"/>
      <c r="EK396" s="17"/>
    </row>
    <row r="397" spans="1:141" ht="16.5" customHeight="1">
      <c r="A397" s="17"/>
      <c r="B397" s="17"/>
      <c r="C397" s="17"/>
      <c r="D397" s="145"/>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46"/>
      <c r="AI397" s="146"/>
      <c r="AJ397" s="17"/>
      <c r="AK397" s="17"/>
      <c r="AL397" s="146"/>
      <c r="AM397" s="146"/>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11"/>
      <c r="DW397" s="111"/>
      <c r="DX397" s="111"/>
      <c r="DY397" s="111"/>
      <c r="DZ397" s="111"/>
      <c r="EA397" s="111"/>
      <c r="EB397" s="17"/>
      <c r="EC397" s="17"/>
      <c r="ED397" s="17"/>
      <c r="EE397" s="17"/>
      <c r="EF397" s="17"/>
      <c r="EG397" s="17"/>
      <c r="EH397" s="17"/>
      <c r="EI397" s="17"/>
      <c r="EJ397" s="17"/>
      <c r="EK397" s="17"/>
    </row>
    <row r="398" spans="1:141" ht="16.5" customHeight="1">
      <c r="A398" s="17"/>
      <c r="B398" s="17"/>
      <c r="C398" s="17"/>
      <c r="D398" s="145"/>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46"/>
      <c r="AI398" s="146"/>
      <c r="AJ398" s="17"/>
      <c r="AK398" s="17"/>
      <c r="AL398" s="146"/>
      <c r="AM398" s="146"/>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11"/>
      <c r="DW398" s="111"/>
      <c r="DX398" s="111"/>
      <c r="DY398" s="111"/>
      <c r="DZ398" s="111"/>
      <c r="EA398" s="111"/>
      <c r="EB398" s="17"/>
      <c r="EC398" s="17"/>
      <c r="ED398" s="17"/>
      <c r="EE398" s="17"/>
      <c r="EF398" s="17"/>
      <c r="EG398" s="17"/>
      <c r="EH398" s="17"/>
      <c r="EI398" s="17"/>
      <c r="EJ398" s="17"/>
      <c r="EK398" s="17"/>
    </row>
    <row r="399" spans="1:141" ht="16.5" customHeight="1">
      <c r="A399" s="17"/>
      <c r="B399" s="17"/>
      <c r="C399" s="17"/>
      <c r="D399" s="145"/>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46"/>
      <c r="AI399" s="146"/>
      <c r="AJ399" s="17"/>
      <c r="AK399" s="17"/>
      <c r="AL399" s="146"/>
      <c r="AM399" s="146"/>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11"/>
      <c r="DW399" s="111"/>
      <c r="DX399" s="111"/>
      <c r="DY399" s="111"/>
      <c r="DZ399" s="111"/>
      <c r="EA399" s="111"/>
      <c r="EB399" s="17"/>
      <c r="EC399" s="17"/>
      <c r="ED399" s="17"/>
      <c r="EE399" s="17"/>
      <c r="EF399" s="17"/>
      <c r="EG399" s="17"/>
      <c r="EH399" s="17"/>
      <c r="EI399" s="17"/>
      <c r="EJ399" s="17"/>
      <c r="EK399" s="17"/>
    </row>
    <row r="400" spans="1:141" ht="16.5" customHeight="1">
      <c r="A400" s="17"/>
      <c r="B400" s="17"/>
      <c r="C400" s="17"/>
      <c r="D400" s="145"/>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46"/>
      <c r="AI400" s="146"/>
      <c r="AJ400" s="17"/>
      <c r="AK400" s="17"/>
      <c r="AL400" s="146"/>
      <c r="AM400" s="146"/>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11"/>
      <c r="DW400" s="111"/>
      <c r="DX400" s="111"/>
      <c r="DY400" s="111"/>
      <c r="DZ400" s="111"/>
      <c r="EA400" s="111"/>
      <c r="EB400" s="17"/>
      <c r="EC400" s="17"/>
      <c r="ED400" s="17"/>
      <c r="EE400" s="17"/>
      <c r="EF400" s="17"/>
      <c r="EG400" s="17"/>
      <c r="EH400" s="17"/>
      <c r="EI400" s="17"/>
      <c r="EJ400" s="17"/>
      <c r="EK400" s="17"/>
    </row>
    <row r="401" spans="1:141" ht="16.5" customHeight="1">
      <c r="A401" s="17"/>
      <c r="B401" s="17"/>
      <c r="C401" s="17"/>
      <c r="D401" s="145"/>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46"/>
      <c r="AI401" s="146"/>
      <c r="AJ401" s="17"/>
      <c r="AK401" s="17"/>
      <c r="AL401" s="146"/>
      <c r="AM401" s="146"/>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11"/>
      <c r="DW401" s="111"/>
      <c r="DX401" s="111"/>
      <c r="DY401" s="111"/>
      <c r="DZ401" s="111"/>
      <c r="EA401" s="111"/>
      <c r="EB401" s="17"/>
      <c r="EC401" s="17"/>
      <c r="ED401" s="17"/>
      <c r="EE401" s="17"/>
      <c r="EF401" s="17"/>
      <c r="EG401" s="17"/>
      <c r="EH401" s="17"/>
      <c r="EI401" s="17"/>
      <c r="EJ401" s="17"/>
      <c r="EK401" s="17"/>
    </row>
    <row r="402" spans="1:141" ht="16.5" customHeight="1">
      <c r="A402" s="17"/>
      <c r="B402" s="17"/>
      <c r="C402" s="17"/>
      <c r="D402" s="145"/>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46"/>
      <c r="AI402" s="146"/>
      <c r="AJ402" s="17"/>
      <c r="AK402" s="17"/>
      <c r="AL402" s="146"/>
      <c r="AM402" s="146"/>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11"/>
      <c r="DW402" s="111"/>
      <c r="DX402" s="111"/>
      <c r="DY402" s="111"/>
      <c r="DZ402" s="111"/>
      <c r="EA402" s="111"/>
      <c r="EB402" s="17"/>
      <c r="EC402" s="17"/>
      <c r="ED402" s="17"/>
      <c r="EE402" s="17"/>
      <c r="EF402" s="17"/>
      <c r="EG402" s="17"/>
      <c r="EH402" s="17"/>
      <c r="EI402" s="17"/>
      <c r="EJ402" s="17"/>
      <c r="EK402" s="17"/>
    </row>
    <row r="403" spans="1:141" ht="16.5" customHeight="1">
      <c r="A403" s="17"/>
      <c r="B403" s="17"/>
      <c r="C403" s="17"/>
      <c r="D403" s="145"/>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46"/>
      <c r="AI403" s="146"/>
      <c r="AJ403" s="17"/>
      <c r="AK403" s="17"/>
      <c r="AL403" s="146"/>
      <c r="AM403" s="146"/>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11"/>
      <c r="DW403" s="111"/>
      <c r="DX403" s="111"/>
      <c r="DY403" s="111"/>
      <c r="DZ403" s="111"/>
      <c r="EA403" s="111"/>
      <c r="EB403" s="17"/>
      <c r="EC403" s="17"/>
      <c r="ED403" s="17"/>
      <c r="EE403" s="17"/>
      <c r="EF403" s="17"/>
      <c r="EG403" s="17"/>
      <c r="EH403" s="17"/>
      <c r="EI403" s="17"/>
      <c r="EJ403" s="17"/>
      <c r="EK403" s="17"/>
    </row>
    <row r="404" spans="1:141" ht="16.5" customHeight="1">
      <c r="A404" s="17"/>
      <c r="B404" s="17"/>
      <c r="C404" s="17"/>
      <c r="D404" s="145"/>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46"/>
      <c r="AI404" s="146"/>
      <c r="AJ404" s="17"/>
      <c r="AK404" s="17"/>
      <c r="AL404" s="146"/>
      <c r="AM404" s="146"/>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11"/>
      <c r="DW404" s="111"/>
      <c r="DX404" s="111"/>
      <c r="DY404" s="111"/>
      <c r="DZ404" s="111"/>
      <c r="EA404" s="111"/>
      <c r="EB404" s="17"/>
      <c r="EC404" s="17"/>
      <c r="ED404" s="17"/>
      <c r="EE404" s="17"/>
      <c r="EF404" s="17"/>
      <c r="EG404" s="17"/>
      <c r="EH404" s="17"/>
      <c r="EI404" s="17"/>
      <c r="EJ404" s="17"/>
      <c r="EK404" s="17"/>
    </row>
    <row r="405" spans="1:141" ht="16.5" customHeight="1">
      <c r="A405" s="17"/>
      <c r="B405" s="17"/>
      <c r="C405" s="17"/>
      <c r="D405" s="145"/>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46"/>
      <c r="AI405" s="146"/>
      <c r="AJ405" s="17"/>
      <c r="AK405" s="17"/>
      <c r="AL405" s="146"/>
      <c r="AM405" s="146"/>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11"/>
      <c r="DW405" s="111"/>
      <c r="DX405" s="111"/>
      <c r="DY405" s="111"/>
      <c r="DZ405" s="111"/>
      <c r="EA405" s="111"/>
      <c r="EB405" s="17"/>
      <c r="EC405" s="17"/>
      <c r="ED405" s="17"/>
      <c r="EE405" s="17"/>
      <c r="EF405" s="17"/>
      <c r="EG405" s="17"/>
      <c r="EH405" s="17"/>
      <c r="EI405" s="17"/>
      <c r="EJ405" s="17"/>
      <c r="EK405" s="17"/>
    </row>
    <row r="406" spans="1:141" ht="16.5" customHeight="1">
      <c r="A406" s="17"/>
      <c r="B406" s="17"/>
      <c r="C406" s="17"/>
      <c r="D406" s="145"/>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46"/>
      <c r="AI406" s="146"/>
      <c r="AJ406" s="17"/>
      <c r="AK406" s="17"/>
      <c r="AL406" s="146"/>
      <c r="AM406" s="146"/>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11"/>
      <c r="DW406" s="111"/>
      <c r="DX406" s="111"/>
      <c r="DY406" s="111"/>
      <c r="DZ406" s="111"/>
      <c r="EA406" s="111"/>
      <c r="EB406" s="17"/>
      <c r="EC406" s="17"/>
      <c r="ED406" s="17"/>
      <c r="EE406" s="17"/>
      <c r="EF406" s="17"/>
      <c r="EG406" s="17"/>
      <c r="EH406" s="17"/>
      <c r="EI406" s="17"/>
      <c r="EJ406" s="17"/>
      <c r="EK406" s="17"/>
    </row>
    <row r="407" spans="1:141" ht="16.5" customHeight="1">
      <c r="A407" s="17"/>
      <c r="B407" s="17"/>
      <c r="C407" s="17"/>
      <c r="D407" s="145"/>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46"/>
      <c r="AI407" s="146"/>
      <c r="AJ407" s="17"/>
      <c r="AK407" s="17"/>
      <c r="AL407" s="146"/>
      <c r="AM407" s="146"/>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11"/>
      <c r="DW407" s="111"/>
      <c r="DX407" s="111"/>
      <c r="DY407" s="111"/>
      <c r="DZ407" s="111"/>
      <c r="EA407" s="111"/>
      <c r="EB407" s="17"/>
      <c r="EC407" s="17"/>
      <c r="ED407" s="17"/>
      <c r="EE407" s="17"/>
      <c r="EF407" s="17"/>
      <c r="EG407" s="17"/>
      <c r="EH407" s="17"/>
      <c r="EI407" s="17"/>
      <c r="EJ407" s="17"/>
      <c r="EK407" s="17"/>
    </row>
    <row r="408" spans="1:141" ht="16.5" customHeight="1">
      <c r="A408" s="17"/>
      <c r="B408" s="17"/>
      <c r="C408" s="17"/>
      <c r="D408" s="145"/>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46"/>
      <c r="AI408" s="146"/>
      <c r="AJ408" s="17"/>
      <c r="AK408" s="17"/>
      <c r="AL408" s="146"/>
      <c r="AM408" s="146"/>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11"/>
      <c r="DW408" s="111"/>
      <c r="DX408" s="111"/>
      <c r="DY408" s="111"/>
      <c r="DZ408" s="111"/>
      <c r="EA408" s="111"/>
      <c r="EB408" s="17"/>
      <c r="EC408" s="17"/>
      <c r="ED408" s="17"/>
      <c r="EE408" s="17"/>
      <c r="EF408" s="17"/>
      <c r="EG408" s="17"/>
      <c r="EH408" s="17"/>
      <c r="EI408" s="17"/>
      <c r="EJ408" s="17"/>
      <c r="EK408" s="17"/>
    </row>
    <row r="409" spans="1:141" ht="16.5" customHeight="1">
      <c r="A409" s="17"/>
      <c r="B409" s="17"/>
      <c r="C409" s="17"/>
      <c r="D409" s="145"/>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46"/>
      <c r="AI409" s="146"/>
      <c r="AJ409" s="17"/>
      <c r="AK409" s="17"/>
      <c r="AL409" s="146"/>
      <c r="AM409" s="146"/>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11"/>
      <c r="DW409" s="111"/>
      <c r="DX409" s="111"/>
      <c r="DY409" s="111"/>
      <c r="DZ409" s="111"/>
      <c r="EA409" s="111"/>
      <c r="EB409" s="17"/>
      <c r="EC409" s="17"/>
      <c r="ED409" s="17"/>
      <c r="EE409" s="17"/>
      <c r="EF409" s="17"/>
      <c r="EG409" s="17"/>
      <c r="EH409" s="17"/>
      <c r="EI409" s="17"/>
      <c r="EJ409" s="17"/>
      <c r="EK409" s="17"/>
    </row>
    <row r="410" spans="1:141" ht="16.5" customHeight="1">
      <c r="A410" s="17"/>
      <c r="B410" s="17"/>
      <c r="C410" s="17"/>
      <c r="D410" s="145"/>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46"/>
      <c r="AI410" s="146"/>
      <c r="AJ410" s="17"/>
      <c r="AK410" s="17"/>
      <c r="AL410" s="146"/>
      <c r="AM410" s="146"/>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11"/>
      <c r="DW410" s="111"/>
      <c r="DX410" s="111"/>
      <c r="DY410" s="111"/>
      <c r="DZ410" s="111"/>
      <c r="EA410" s="111"/>
      <c r="EB410" s="17"/>
      <c r="EC410" s="17"/>
      <c r="ED410" s="17"/>
      <c r="EE410" s="17"/>
      <c r="EF410" s="17"/>
      <c r="EG410" s="17"/>
      <c r="EH410" s="17"/>
      <c r="EI410" s="17"/>
      <c r="EJ410" s="17"/>
      <c r="EK410" s="17"/>
    </row>
    <row r="411" spans="1:141" ht="16.5" customHeight="1">
      <c r="A411" s="17"/>
      <c r="B411" s="17"/>
      <c r="C411" s="17"/>
      <c r="D411" s="145"/>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46"/>
      <c r="AI411" s="146"/>
      <c r="AJ411" s="17"/>
      <c r="AK411" s="17"/>
      <c r="AL411" s="146"/>
      <c r="AM411" s="146"/>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11"/>
      <c r="DW411" s="111"/>
      <c r="DX411" s="111"/>
      <c r="DY411" s="111"/>
      <c r="DZ411" s="111"/>
      <c r="EA411" s="111"/>
      <c r="EB411" s="17"/>
      <c r="EC411" s="17"/>
      <c r="ED411" s="17"/>
      <c r="EE411" s="17"/>
      <c r="EF411" s="17"/>
      <c r="EG411" s="17"/>
      <c r="EH411" s="17"/>
      <c r="EI411" s="17"/>
      <c r="EJ411" s="17"/>
      <c r="EK411" s="17"/>
    </row>
    <row r="412" spans="1:141" ht="16.5" customHeight="1">
      <c r="A412" s="17"/>
      <c r="B412" s="17"/>
      <c r="C412" s="17"/>
      <c r="D412" s="145"/>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46"/>
      <c r="AI412" s="146"/>
      <c r="AJ412" s="17"/>
      <c r="AK412" s="17"/>
      <c r="AL412" s="146"/>
      <c r="AM412" s="146"/>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11"/>
      <c r="DW412" s="111"/>
      <c r="DX412" s="111"/>
      <c r="DY412" s="111"/>
      <c r="DZ412" s="111"/>
      <c r="EA412" s="111"/>
      <c r="EB412" s="17"/>
      <c r="EC412" s="17"/>
      <c r="ED412" s="17"/>
      <c r="EE412" s="17"/>
      <c r="EF412" s="17"/>
      <c r="EG412" s="17"/>
      <c r="EH412" s="17"/>
      <c r="EI412" s="17"/>
      <c r="EJ412" s="17"/>
      <c r="EK412" s="17"/>
    </row>
    <row r="413" spans="1:141" ht="16.5" customHeight="1">
      <c r="A413" s="17"/>
      <c r="B413" s="17"/>
      <c r="C413" s="17"/>
      <c r="D413" s="145"/>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46"/>
      <c r="AI413" s="146"/>
      <c r="AJ413" s="17"/>
      <c r="AK413" s="17"/>
      <c r="AL413" s="146"/>
      <c r="AM413" s="146"/>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11"/>
      <c r="DW413" s="111"/>
      <c r="DX413" s="111"/>
      <c r="DY413" s="111"/>
      <c r="DZ413" s="111"/>
      <c r="EA413" s="111"/>
      <c r="EB413" s="17"/>
      <c r="EC413" s="17"/>
      <c r="ED413" s="17"/>
      <c r="EE413" s="17"/>
      <c r="EF413" s="17"/>
      <c r="EG413" s="17"/>
      <c r="EH413" s="17"/>
      <c r="EI413" s="17"/>
      <c r="EJ413" s="17"/>
      <c r="EK413" s="17"/>
    </row>
    <row r="414" spans="1:141" ht="16.5" customHeight="1">
      <c r="A414" s="17"/>
      <c r="B414" s="17"/>
      <c r="C414" s="17"/>
      <c r="D414" s="145"/>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46"/>
      <c r="AI414" s="146"/>
      <c r="AJ414" s="17"/>
      <c r="AK414" s="17"/>
      <c r="AL414" s="146"/>
      <c r="AM414" s="146"/>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11"/>
      <c r="DW414" s="111"/>
      <c r="DX414" s="111"/>
      <c r="DY414" s="111"/>
      <c r="DZ414" s="111"/>
      <c r="EA414" s="111"/>
      <c r="EB414" s="17"/>
      <c r="EC414" s="17"/>
      <c r="ED414" s="17"/>
      <c r="EE414" s="17"/>
      <c r="EF414" s="17"/>
      <c r="EG414" s="17"/>
      <c r="EH414" s="17"/>
      <c r="EI414" s="17"/>
      <c r="EJ414" s="17"/>
      <c r="EK414" s="17"/>
    </row>
    <row r="415" spans="1:141" ht="16.5" customHeight="1">
      <c r="A415" s="17"/>
      <c r="B415" s="17"/>
      <c r="C415" s="17"/>
      <c r="D415" s="145"/>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46"/>
      <c r="AI415" s="146"/>
      <c r="AJ415" s="17"/>
      <c r="AK415" s="17"/>
      <c r="AL415" s="146"/>
      <c r="AM415" s="146"/>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11"/>
      <c r="DW415" s="111"/>
      <c r="DX415" s="111"/>
      <c r="DY415" s="111"/>
      <c r="DZ415" s="111"/>
      <c r="EA415" s="111"/>
      <c r="EB415" s="17"/>
      <c r="EC415" s="17"/>
      <c r="ED415" s="17"/>
      <c r="EE415" s="17"/>
      <c r="EF415" s="17"/>
      <c r="EG415" s="17"/>
      <c r="EH415" s="17"/>
      <c r="EI415" s="17"/>
      <c r="EJ415" s="17"/>
      <c r="EK415" s="17"/>
    </row>
    <row r="416" spans="1:141" ht="16.5" customHeight="1">
      <c r="A416" s="17"/>
      <c r="B416" s="17"/>
      <c r="C416" s="17"/>
      <c r="D416" s="145"/>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46"/>
      <c r="AI416" s="146"/>
      <c r="AJ416" s="17"/>
      <c r="AK416" s="17"/>
      <c r="AL416" s="146"/>
      <c r="AM416" s="146"/>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11"/>
      <c r="DW416" s="111"/>
      <c r="DX416" s="111"/>
      <c r="DY416" s="111"/>
      <c r="DZ416" s="111"/>
      <c r="EA416" s="111"/>
      <c r="EB416" s="17"/>
      <c r="EC416" s="17"/>
      <c r="ED416" s="17"/>
      <c r="EE416" s="17"/>
      <c r="EF416" s="17"/>
      <c r="EG416" s="17"/>
      <c r="EH416" s="17"/>
      <c r="EI416" s="17"/>
      <c r="EJ416" s="17"/>
      <c r="EK416" s="17"/>
    </row>
    <row r="417" spans="1:141" ht="16.5" customHeight="1">
      <c r="A417" s="17"/>
      <c r="B417" s="17"/>
      <c r="C417" s="17"/>
      <c r="D417" s="145"/>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46"/>
      <c r="AI417" s="146"/>
      <c r="AJ417" s="17"/>
      <c r="AK417" s="17"/>
      <c r="AL417" s="146"/>
      <c r="AM417" s="146"/>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11"/>
      <c r="DW417" s="111"/>
      <c r="DX417" s="111"/>
      <c r="DY417" s="111"/>
      <c r="DZ417" s="111"/>
      <c r="EA417" s="111"/>
      <c r="EB417" s="17"/>
      <c r="EC417" s="17"/>
      <c r="ED417" s="17"/>
      <c r="EE417" s="17"/>
      <c r="EF417" s="17"/>
      <c r="EG417" s="17"/>
      <c r="EH417" s="17"/>
      <c r="EI417" s="17"/>
      <c r="EJ417" s="17"/>
      <c r="EK417" s="17"/>
    </row>
    <row r="418" spans="1:141" ht="16.5" customHeight="1">
      <c r="A418" s="17"/>
      <c r="B418" s="17"/>
      <c r="C418" s="17"/>
      <c r="D418" s="145"/>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46"/>
      <c r="AI418" s="146"/>
      <c r="AJ418" s="17"/>
      <c r="AK418" s="17"/>
      <c r="AL418" s="146"/>
      <c r="AM418" s="146"/>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11"/>
      <c r="DW418" s="111"/>
      <c r="DX418" s="111"/>
      <c r="DY418" s="111"/>
      <c r="DZ418" s="111"/>
      <c r="EA418" s="111"/>
      <c r="EB418" s="17"/>
      <c r="EC418" s="17"/>
      <c r="ED418" s="17"/>
      <c r="EE418" s="17"/>
      <c r="EF418" s="17"/>
      <c r="EG418" s="17"/>
      <c r="EH418" s="17"/>
      <c r="EI418" s="17"/>
      <c r="EJ418" s="17"/>
      <c r="EK418" s="17"/>
    </row>
    <row r="419" spans="1:141" ht="16.5" customHeight="1">
      <c r="A419" s="17"/>
      <c r="B419" s="17"/>
      <c r="C419" s="17"/>
      <c r="D419" s="145"/>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46"/>
      <c r="AI419" s="146"/>
      <c r="AJ419" s="17"/>
      <c r="AK419" s="17"/>
      <c r="AL419" s="146"/>
      <c r="AM419" s="146"/>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11"/>
      <c r="DW419" s="111"/>
      <c r="DX419" s="111"/>
      <c r="DY419" s="111"/>
      <c r="DZ419" s="111"/>
      <c r="EA419" s="111"/>
      <c r="EB419" s="17"/>
      <c r="EC419" s="17"/>
      <c r="ED419" s="17"/>
      <c r="EE419" s="17"/>
      <c r="EF419" s="17"/>
      <c r="EG419" s="17"/>
      <c r="EH419" s="17"/>
      <c r="EI419" s="17"/>
      <c r="EJ419" s="17"/>
      <c r="EK419" s="17"/>
    </row>
    <row r="420" spans="1:141" ht="16.5" customHeight="1">
      <c r="A420" s="17"/>
      <c r="B420" s="17"/>
      <c r="C420" s="17"/>
      <c r="D420" s="145"/>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46"/>
      <c r="AI420" s="146"/>
      <c r="AJ420" s="17"/>
      <c r="AK420" s="17"/>
      <c r="AL420" s="146"/>
      <c r="AM420" s="146"/>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11"/>
      <c r="DW420" s="111"/>
      <c r="DX420" s="111"/>
      <c r="DY420" s="111"/>
      <c r="DZ420" s="111"/>
      <c r="EA420" s="111"/>
      <c r="EB420" s="17"/>
      <c r="EC420" s="17"/>
      <c r="ED420" s="17"/>
      <c r="EE420" s="17"/>
      <c r="EF420" s="17"/>
      <c r="EG420" s="17"/>
      <c r="EH420" s="17"/>
      <c r="EI420" s="17"/>
      <c r="EJ420" s="17"/>
      <c r="EK420" s="17"/>
    </row>
    <row r="421" spans="1:141" ht="16.5" customHeight="1">
      <c r="A421" s="17"/>
      <c r="B421" s="17"/>
      <c r="C421" s="17"/>
      <c r="D421" s="145"/>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46"/>
      <c r="AI421" s="146"/>
      <c r="AJ421" s="17"/>
      <c r="AK421" s="17"/>
      <c r="AL421" s="146"/>
      <c r="AM421" s="146"/>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11"/>
      <c r="DW421" s="111"/>
      <c r="DX421" s="111"/>
      <c r="DY421" s="111"/>
      <c r="DZ421" s="111"/>
      <c r="EA421" s="111"/>
      <c r="EB421" s="17"/>
      <c r="EC421" s="17"/>
      <c r="ED421" s="17"/>
      <c r="EE421" s="17"/>
      <c r="EF421" s="17"/>
      <c r="EG421" s="17"/>
      <c r="EH421" s="17"/>
      <c r="EI421" s="17"/>
      <c r="EJ421" s="17"/>
      <c r="EK421" s="17"/>
    </row>
    <row r="422" spans="1:141" ht="16.5" customHeight="1">
      <c r="A422" s="17"/>
      <c r="B422" s="17"/>
      <c r="C422" s="17"/>
      <c r="D422" s="145"/>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46"/>
      <c r="AI422" s="146"/>
      <c r="AJ422" s="17"/>
      <c r="AK422" s="17"/>
      <c r="AL422" s="146"/>
      <c r="AM422" s="146"/>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11"/>
      <c r="DW422" s="111"/>
      <c r="DX422" s="111"/>
      <c r="DY422" s="111"/>
      <c r="DZ422" s="111"/>
      <c r="EA422" s="111"/>
      <c r="EB422" s="17"/>
      <c r="EC422" s="17"/>
      <c r="ED422" s="17"/>
      <c r="EE422" s="17"/>
      <c r="EF422" s="17"/>
      <c r="EG422" s="17"/>
      <c r="EH422" s="17"/>
      <c r="EI422" s="17"/>
      <c r="EJ422" s="17"/>
      <c r="EK422" s="17"/>
    </row>
    <row r="423" spans="1:141" ht="16.5" customHeight="1">
      <c r="A423" s="17"/>
      <c r="B423" s="17"/>
      <c r="C423" s="17"/>
      <c r="D423" s="145"/>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46"/>
      <c r="AI423" s="146"/>
      <c r="AJ423" s="17"/>
      <c r="AK423" s="17"/>
      <c r="AL423" s="146"/>
      <c r="AM423" s="146"/>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11"/>
      <c r="DW423" s="111"/>
      <c r="DX423" s="111"/>
      <c r="DY423" s="111"/>
      <c r="DZ423" s="111"/>
      <c r="EA423" s="111"/>
      <c r="EB423" s="17"/>
      <c r="EC423" s="17"/>
      <c r="ED423" s="17"/>
      <c r="EE423" s="17"/>
      <c r="EF423" s="17"/>
      <c r="EG423" s="17"/>
      <c r="EH423" s="17"/>
      <c r="EI423" s="17"/>
      <c r="EJ423" s="17"/>
      <c r="EK423" s="17"/>
    </row>
    <row r="424" spans="1:141" ht="16.5" customHeight="1">
      <c r="A424" s="17"/>
      <c r="B424" s="17"/>
      <c r="C424" s="17"/>
      <c r="D424" s="145"/>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46"/>
      <c r="AI424" s="146"/>
      <c r="AJ424" s="17"/>
      <c r="AK424" s="17"/>
      <c r="AL424" s="146"/>
      <c r="AM424" s="146"/>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11"/>
      <c r="DW424" s="111"/>
      <c r="DX424" s="111"/>
      <c r="DY424" s="111"/>
      <c r="DZ424" s="111"/>
      <c r="EA424" s="111"/>
      <c r="EB424" s="17"/>
      <c r="EC424" s="17"/>
      <c r="ED424" s="17"/>
      <c r="EE424" s="17"/>
      <c r="EF424" s="17"/>
      <c r="EG424" s="17"/>
      <c r="EH424" s="17"/>
      <c r="EI424" s="17"/>
      <c r="EJ424" s="17"/>
      <c r="EK424" s="17"/>
    </row>
    <row r="425" spans="1:141" ht="16.5" customHeight="1">
      <c r="A425" s="17"/>
      <c r="B425" s="17"/>
      <c r="C425" s="17"/>
      <c r="D425" s="145"/>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46"/>
      <c r="AI425" s="146"/>
      <c r="AJ425" s="17"/>
      <c r="AK425" s="17"/>
      <c r="AL425" s="146"/>
      <c r="AM425" s="146"/>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11"/>
      <c r="DW425" s="111"/>
      <c r="DX425" s="111"/>
      <c r="DY425" s="111"/>
      <c r="DZ425" s="111"/>
      <c r="EA425" s="111"/>
      <c r="EB425" s="17"/>
      <c r="EC425" s="17"/>
      <c r="ED425" s="17"/>
      <c r="EE425" s="17"/>
      <c r="EF425" s="17"/>
      <c r="EG425" s="17"/>
      <c r="EH425" s="17"/>
      <c r="EI425" s="17"/>
      <c r="EJ425" s="17"/>
      <c r="EK425" s="17"/>
    </row>
    <row r="426" spans="1:141" ht="16.5" customHeight="1">
      <c r="A426" s="17"/>
      <c r="B426" s="17"/>
      <c r="C426" s="17"/>
      <c r="D426" s="145"/>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46"/>
      <c r="AI426" s="146"/>
      <c r="AJ426" s="17"/>
      <c r="AK426" s="17"/>
      <c r="AL426" s="146"/>
      <c r="AM426" s="146"/>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11"/>
      <c r="DW426" s="111"/>
      <c r="DX426" s="111"/>
      <c r="DY426" s="111"/>
      <c r="DZ426" s="111"/>
      <c r="EA426" s="111"/>
      <c r="EB426" s="17"/>
      <c r="EC426" s="17"/>
      <c r="ED426" s="17"/>
      <c r="EE426" s="17"/>
      <c r="EF426" s="17"/>
      <c r="EG426" s="17"/>
      <c r="EH426" s="17"/>
      <c r="EI426" s="17"/>
      <c r="EJ426" s="17"/>
      <c r="EK426" s="17"/>
    </row>
    <row r="427" spans="1:141" ht="16.5" customHeight="1">
      <c r="A427" s="17"/>
      <c r="B427" s="17"/>
      <c r="C427" s="17"/>
      <c r="D427" s="145"/>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46"/>
      <c r="AI427" s="146"/>
      <c r="AJ427" s="17"/>
      <c r="AK427" s="17"/>
      <c r="AL427" s="146"/>
      <c r="AM427" s="146"/>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11"/>
      <c r="DW427" s="111"/>
      <c r="DX427" s="111"/>
      <c r="DY427" s="111"/>
      <c r="DZ427" s="111"/>
      <c r="EA427" s="111"/>
      <c r="EB427" s="17"/>
      <c r="EC427" s="17"/>
      <c r="ED427" s="17"/>
      <c r="EE427" s="17"/>
      <c r="EF427" s="17"/>
      <c r="EG427" s="17"/>
      <c r="EH427" s="17"/>
      <c r="EI427" s="17"/>
      <c r="EJ427" s="17"/>
      <c r="EK427" s="17"/>
    </row>
    <row r="428" spans="1:141" ht="16.5" customHeight="1">
      <c r="A428" s="17"/>
      <c r="B428" s="17"/>
      <c r="C428" s="17"/>
      <c r="D428" s="145"/>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46"/>
      <c r="AI428" s="146"/>
      <c r="AJ428" s="17"/>
      <c r="AK428" s="17"/>
      <c r="AL428" s="146"/>
      <c r="AM428" s="146"/>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11"/>
      <c r="DW428" s="111"/>
      <c r="DX428" s="111"/>
      <c r="DY428" s="111"/>
      <c r="DZ428" s="111"/>
      <c r="EA428" s="111"/>
      <c r="EB428" s="17"/>
      <c r="EC428" s="17"/>
      <c r="ED428" s="17"/>
      <c r="EE428" s="17"/>
      <c r="EF428" s="17"/>
      <c r="EG428" s="17"/>
      <c r="EH428" s="17"/>
      <c r="EI428" s="17"/>
      <c r="EJ428" s="17"/>
      <c r="EK428" s="17"/>
    </row>
    <row r="429" spans="1:141" ht="16.5" customHeight="1">
      <c r="A429" s="17"/>
      <c r="B429" s="17"/>
      <c r="C429" s="17"/>
      <c r="D429" s="145"/>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46"/>
      <c r="AI429" s="146"/>
      <c r="AJ429" s="17"/>
      <c r="AK429" s="17"/>
      <c r="AL429" s="146"/>
      <c r="AM429" s="146"/>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11"/>
      <c r="DW429" s="111"/>
      <c r="DX429" s="111"/>
      <c r="DY429" s="111"/>
      <c r="DZ429" s="111"/>
      <c r="EA429" s="111"/>
      <c r="EB429" s="17"/>
      <c r="EC429" s="17"/>
      <c r="ED429" s="17"/>
      <c r="EE429" s="17"/>
      <c r="EF429" s="17"/>
      <c r="EG429" s="17"/>
      <c r="EH429" s="17"/>
      <c r="EI429" s="17"/>
      <c r="EJ429" s="17"/>
      <c r="EK429" s="17"/>
    </row>
    <row r="430" spans="1:141" ht="16.5" customHeight="1">
      <c r="A430" s="17"/>
      <c r="B430" s="17"/>
      <c r="C430" s="17"/>
      <c r="D430" s="145"/>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46"/>
      <c r="AI430" s="146"/>
      <c r="AJ430" s="17"/>
      <c r="AK430" s="17"/>
      <c r="AL430" s="146"/>
      <c r="AM430" s="146"/>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11"/>
      <c r="DW430" s="111"/>
      <c r="DX430" s="111"/>
      <c r="DY430" s="111"/>
      <c r="DZ430" s="111"/>
      <c r="EA430" s="111"/>
      <c r="EB430" s="17"/>
      <c r="EC430" s="17"/>
      <c r="ED430" s="17"/>
      <c r="EE430" s="17"/>
      <c r="EF430" s="17"/>
      <c r="EG430" s="17"/>
      <c r="EH430" s="17"/>
      <c r="EI430" s="17"/>
      <c r="EJ430" s="17"/>
      <c r="EK430" s="17"/>
    </row>
    <row r="431" spans="1:141" ht="16.5" customHeight="1">
      <c r="A431" s="17"/>
      <c r="B431" s="17"/>
      <c r="C431" s="17"/>
      <c r="D431" s="145"/>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46"/>
      <c r="AI431" s="146"/>
      <c r="AJ431" s="17"/>
      <c r="AK431" s="17"/>
      <c r="AL431" s="146"/>
      <c r="AM431" s="146"/>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11"/>
      <c r="DW431" s="111"/>
      <c r="DX431" s="111"/>
      <c r="DY431" s="111"/>
      <c r="DZ431" s="111"/>
      <c r="EA431" s="111"/>
      <c r="EB431" s="17"/>
      <c r="EC431" s="17"/>
      <c r="ED431" s="17"/>
      <c r="EE431" s="17"/>
      <c r="EF431" s="17"/>
      <c r="EG431" s="17"/>
      <c r="EH431" s="17"/>
      <c r="EI431" s="17"/>
      <c r="EJ431" s="17"/>
      <c r="EK431" s="17"/>
    </row>
    <row r="432" spans="1:141" ht="16.5" customHeight="1">
      <c r="A432" s="17"/>
      <c r="B432" s="17"/>
      <c r="C432" s="17"/>
      <c r="D432" s="145"/>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46"/>
      <c r="AI432" s="146"/>
      <c r="AJ432" s="17"/>
      <c r="AK432" s="17"/>
      <c r="AL432" s="146"/>
      <c r="AM432" s="146"/>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11"/>
      <c r="DW432" s="111"/>
      <c r="DX432" s="111"/>
      <c r="DY432" s="111"/>
      <c r="DZ432" s="111"/>
      <c r="EA432" s="111"/>
      <c r="EB432" s="17"/>
      <c r="EC432" s="17"/>
      <c r="ED432" s="17"/>
      <c r="EE432" s="17"/>
      <c r="EF432" s="17"/>
      <c r="EG432" s="17"/>
      <c r="EH432" s="17"/>
      <c r="EI432" s="17"/>
      <c r="EJ432" s="17"/>
      <c r="EK432" s="17"/>
    </row>
    <row r="433" spans="1:141" ht="16.5" customHeight="1">
      <c r="A433" s="17"/>
      <c r="B433" s="17"/>
      <c r="C433" s="17"/>
      <c r="D433" s="145"/>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46"/>
      <c r="AI433" s="146"/>
      <c r="AJ433" s="17"/>
      <c r="AK433" s="17"/>
      <c r="AL433" s="146"/>
      <c r="AM433" s="146"/>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11"/>
      <c r="DW433" s="111"/>
      <c r="DX433" s="111"/>
      <c r="DY433" s="111"/>
      <c r="DZ433" s="111"/>
      <c r="EA433" s="111"/>
      <c r="EB433" s="17"/>
      <c r="EC433" s="17"/>
      <c r="ED433" s="17"/>
      <c r="EE433" s="17"/>
      <c r="EF433" s="17"/>
      <c r="EG433" s="17"/>
      <c r="EH433" s="17"/>
      <c r="EI433" s="17"/>
      <c r="EJ433" s="17"/>
      <c r="EK433" s="17"/>
    </row>
    <row r="434" spans="1:141" ht="16.5" customHeight="1">
      <c r="A434" s="17"/>
      <c r="B434" s="17"/>
      <c r="C434" s="17"/>
      <c r="D434" s="145"/>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46"/>
      <c r="AI434" s="146"/>
      <c r="AJ434" s="17"/>
      <c r="AK434" s="17"/>
      <c r="AL434" s="146"/>
      <c r="AM434" s="146"/>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11"/>
      <c r="DW434" s="111"/>
      <c r="DX434" s="111"/>
      <c r="DY434" s="111"/>
      <c r="DZ434" s="111"/>
      <c r="EA434" s="111"/>
      <c r="EB434" s="17"/>
      <c r="EC434" s="17"/>
      <c r="ED434" s="17"/>
      <c r="EE434" s="17"/>
      <c r="EF434" s="17"/>
      <c r="EG434" s="17"/>
      <c r="EH434" s="17"/>
      <c r="EI434" s="17"/>
      <c r="EJ434" s="17"/>
      <c r="EK434" s="17"/>
    </row>
    <row r="435" spans="1:141" ht="16.5" customHeight="1">
      <c r="A435" s="17"/>
      <c r="B435" s="17"/>
      <c r="C435" s="17"/>
      <c r="D435" s="145"/>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46"/>
      <c r="AI435" s="146"/>
      <c r="AJ435" s="17"/>
      <c r="AK435" s="17"/>
      <c r="AL435" s="146"/>
      <c r="AM435" s="146"/>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11"/>
      <c r="DW435" s="111"/>
      <c r="DX435" s="111"/>
      <c r="DY435" s="111"/>
      <c r="DZ435" s="111"/>
      <c r="EA435" s="111"/>
      <c r="EB435" s="17"/>
      <c r="EC435" s="17"/>
      <c r="ED435" s="17"/>
      <c r="EE435" s="17"/>
      <c r="EF435" s="17"/>
      <c r="EG435" s="17"/>
      <c r="EH435" s="17"/>
      <c r="EI435" s="17"/>
      <c r="EJ435" s="17"/>
      <c r="EK435" s="17"/>
    </row>
    <row r="436" spans="1:141" ht="16.5" customHeight="1">
      <c r="A436" s="17"/>
      <c r="B436" s="17"/>
      <c r="C436" s="17"/>
      <c r="D436" s="145"/>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46"/>
      <c r="AI436" s="146"/>
      <c r="AJ436" s="17"/>
      <c r="AK436" s="17"/>
      <c r="AL436" s="146"/>
      <c r="AM436" s="146"/>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11"/>
      <c r="DW436" s="111"/>
      <c r="DX436" s="111"/>
      <c r="DY436" s="111"/>
      <c r="DZ436" s="111"/>
      <c r="EA436" s="111"/>
      <c r="EB436" s="17"/>
      <c r="EC436" s="17"/>
      <c r="ED436" s="17"/>
      <c r="EE436" s="17"/>
      <c r="EF436" s="17"/>
      <c r="EG436" s="17"/>
      <c r="EH436" s="17"/>
      <c r="EI436" s="17"/>
      <c r="EJ436" s="17"/>
      <c r="EK436" s="17"/>
    </row>
    <row r="437" spans="1:141" ht="16.5" customHeight="1">
      <c r="A437" s="17"/>
      <c r="B437" s="17"/>
      <c r="C437" s="17"/>
      <c r="D437" s="145"/>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46"/>
      <c r="AI437" s="146"/>
      <c r="AJ437" s="17"/>
      <c r="AK437" s="17"/>
      <c r="AL437" s="146"/>
      <c r="AM437" s="146"/>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11"/>
      <c r="DW437" s="111"/>
      <c r="DX437" s="111"/>
      <c r="DY437" s="111"/>
      <c r="DZ437" s="111"/>
      <c r="EA437" s="111"/>
      <c r="EB437" s="17"/>
      <c r="EC437" s="17"/>
      <c r="ED437" s="17"/>
      <c r="EE437" s="17"/>
      <c r="EF437" s="17"/>
      <c r="EG437" s="17"/>
      <c r="EH437" s="17"/>
      <c r="EI437" s="17"/>
      <c r="EJ437" s="17"/>
      <c r="EK437" s="17"/>
    </row>
    <row r="438" spans="1:141" ht="16.5" customHeight="1">
      <c r="A438" s="17"/>
      <c r="B438" s="17"/>
      <c r="C438" s="17"/>
      <c r="D438" s="145"/>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46"/>
      <c r="AI438" s="146"/>
      <c r="AJ438" s="17"/>
      <c r="AK438" s="17"/>
      <c r="AL438" s="146"/>
      <c r="AM438" s="146"/>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11"/>
      <c r="DW438" s="111"/>
      <c r="DX438" s="111"/>
      <c r="DY438" s="111"/>
      <c r="DZ438" s="111"/>
      <c r="EA438" s="111"/>
      <c r="EB438" s="17"/>
      <c r="EC438" s="17"/>
      <c r="ED438" s="17"/>
      <c r="EE438" s="17"/>
      <c r="EF438" s="17"/>
      <c r="EG438" s="17"/>
      <c r="EH438" s="17"/>
      <c r="EI438" s="17"/>
      <c r="EJ438" s="17"/>
      <c r="EK438" s="17"/>
    </row>
    <row r="439" spans="1:141" ht="16.5" customHeight="1">
      <c r="A439" s="17"/>
      <c r="B439" s="17"/>
      <c r="C439" s="17"/>
      <c r="D439" s="145"/>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46"/>
      <c r="AI439" s="146"/>
      <c r="AJ439" s="17"/>
      <c r="AK439" s="17"/>
      <c r="AL439" s="146"/>
      <c r="AM439" s="146"/>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11"/>
      <c r="DW439" s="111"/>
      <c r="DX439" s="111"/>
      <c r="DY439" s="111"/>
      <c r="DZ439" s="111"/>
      <c r="EA439" s="111"/>
      <c r="EB439" s="17"/>
      <c r="EC439" s="17"/>
      <c r="ED439" s="17"/>
      <c r="EE439" s="17"/>
      <c r="EF439" s="17"/>
      <c r="EG439" s="17"/>
      <c r="EH439" s="17"/>
      <c r="EI439" s="17"/>
      <c r="EJ439" s="17"/>
      <c r="EK439" s="17"/>
    </row>
    <row r="440" spans="1:141" ht="16.5" customHeight="1">
      <c r="A440" s="17"/>
      <c r="B440" s="17"/>
      <c r="C440" s="17"/>
      <c r="D440" s="145"/>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46"/>
      <c r="AI440" s="146"/>
      <c r="AJ440" s="17"/>
      <c r="AK440" s="17"/>
      <c r="AL440" s="146"/>
      <c r="AM440" s="146"/>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11"/>
      <c r="DW440" s="111"/>
      <c r="DX440" s="111"/>
      <c r="DY440" s="111"/>
      <c r="DZ440" s="111"/>
      <c r="EA440" s="111"/>
      <c r="EB440" s="17"/>
      <c r="EC440" s="17"/>
      <c r="ED440" s="17"/>
      <c r="EE440" s="17"/>
      <c r="EF440" s="17"/>
      <c r="EG440" s="17"/>
      <c r="EH440" s="17"/>
      <c r="EI440" s="17"/>
      <c r="EJ440" s="17"/>
      <c r="EK440" s="17"/>
    </row>
    <row r="441" spans="1:141" ht="16.5" customHeight="1">
      <c r="A441" s="17"/>
      <c r="B441" s="17"/>
      <c r="C441" s="17"/>
      <c r="D441" s="145"/>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46"/>
      <c r="AI441" s="146"/>
      <c r="AJ441" s="17"/>
      <c r="AK441" s="17"/>
      <c r="AL441" s="146"/>
      <c r="AM441" s="146"/>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11"/>
      <c r="DW441" s="111"/>
      <c r="DX441" s="111"/>
      <c r="DY441" s="111"/>
      <c r="DZ441" s="111"/>
      <c r="EA441" s="111"/>
      <c r="EB441" s="17"/>
      <c r="EC441" s="17"/>
      <c r="ED441" s="17"/>
      <c r="EE441" s="17"/>
      <c r="EF441" s="17"/>
      <c r="EG441" s="17"/>
      <c r="EH441" s="17"/>
      <c r="EI441" s="17"/>
      <c r="EJ441" s="17"/>
      <c r="EK441" s="17"/>
    </row>
    <row r="442" spans="1:141" ht="16.5" customHeight="1">
      <c r="A442" s="17"/>
      <c r="B442" s="17"/>
      <c r="C442" s="17"/>
      <c r="D442" s="145"/>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46"/>
      <c r="AI442" s="146"/>
      <c r="AJ442" s="17"/>
      <c r="AK442" s="17"/>
      <c r="AL442" s="146"/>
      <c r="AM442" s="146"/>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11"/>
      <c r="DW442" s="111"/>
      <c r="DX442" s="111"/>
      <c r="DY442" s="111"/>
      <c r="DZ442" s="111"/>
      <c r="EA442" s="111"/>
      <c r="EB442" s="17"/>
      <c r="EC442" s="17"/>
      <c r="ED442" s="17"/>
      <c r="EE442" s="17"/>
      <c r="EF442" s="17"/>
      <c r="EG442" s="17"/>
      <c r="EH442" s="17"/>
      <c r="EI442" s="17"/>
      <c r="EJ442" s="17"/>
      <c r="EK442" s="17"/>
    </row>
    <row r="443" spans="1:141" ht="16.5" customHeight="1">
      <c r="A443" s="17"/>
      <c r="B443" s="17"/>
      <c r="C443" s="17"/>
      <c r="D443" s="145"/>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46"/>
      <c r="AI443" s="146"/>
      <c r="AJ443" s="17"/>
      <c r="AK443" s="17"/>
      <c r="AL443" s="146"/>
      <c r="AM443" s="146"/>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11"/>
      <c r="DW443" s="111"/>
      <c r="DX443" s="111"/>
      <c r="DY443" s="111"/>
      <c r="DZ443" s="111"/>
      <c r="EA443" s="111"/>
      <c r="EB443" s="17"/>
      <c r="EC443" s="17"/>
      <c r="ED443" s="17"/>
      <c r="EE443" s="17"/>
      <c r="EF443" s="17"/>
      <c r="EG443" s="17"/>
      <c r="EH443" s="17"/>
      <c r="EI443" s="17"/>
      <c r="EJ443" s="17"/>
      <c r="EK443" s="17"/>
    </row>
    <row r="444" spans="1:141" ht="16.5" customHeight="1">
      <c r="A444" s="17"/>
      <c r="B444" s="17"/>
      <c r="C444" s="17"/>
      <c r="D444" s="145"/>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46"/>
      <c r="AI444" s="146"/>
      <c r="AJ444" s="17"/>
      <c r="AK444" s="17"/>
      <c r="AL444" s="146"/>
      <c r="AM444" s="146"/>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11"/>
      <c r="DW444" s="111"/>
      <c r="DX444" s="111"/>
      <c r="DY444" s="111"/>
      <c r="DZ444" s="111"/>
      <c r="EA444" s="111"/>
      <c r="EB444" s="17"/>
      <c r="EC444" s="17"/>
      <c r="ED444" s="17"/>
      <c r="EE444" s="17"/>
      <c r="EF444" s="17"/>
      <c r="EG444" s="17"/>
      <c r="EH444" s="17"/>
      <c r="EI444" s="17"/>
      <c r="EJ444" s="17"/>
      <c r="EK444" s="17"/>
    </row>
    <row r="445" spans="1:141" ht="16.5" customHeight="1">
      <c r="A445" s="17"/>
      <c r="B445" s="17"/>
      <c r="C445" s="17"/>
      <c r="D445" s="145"/>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46"/>
      <c r="AI445" s="146"/>
      <c r="AJ445" s="17"/>
      <c r="AK445" s="17"/>
      <c r="AL445" s="146"/>
      <c r="AM445" s="146"/>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11"/>
      <c r="DW445" s="111"/>
      <c r="DX445" s="111"/>
      <c r="DY445" s="111"/>
      <c r="DZ445" s="111"/>
      <c r="EA445" s="111"/>
      <c r="EB445" s="17"/>
      <c r="EC445" s="17"/>
      <c r="ED445" s="17"/>
      <c r="EE445" s="17"/>
      <c r="EF445" s="17"/>
      <c r="EG445" s="17"/>
      <c r="EH445" s="17"/>
      <c r="EI445" s="17"/>
      <c r="EJ445" s="17"/>
      <c r="EK445" s="17"/>
    </row>
    <row r="446" spans="1:141" ht="16.5" customHeight="1">
      <c r="A446" s="17"/>
      <c r="B446" s="17"/>
      <c r="C446" s="17"/>
      <c r="D446" s="145"/>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46"/>
      <c r="AI446" s="146"/>
      <c r="AJ446" s="17"/>
      <c r="AK446" s="17"/>
      <c r="AL446" s="146"/>
      <c r="AM446" s="146"/>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11"/>
      <c r="DW446" s="111"/>
      <c r="DX446" s="111"/>
      <c r="DY446" s="111"/>
      <c r="DZ446" s="111"/>
      <c r="EA446" s="111"/>
      <c r="EB446" s="17"/>
      <c r="EC446" s="17"/>
      <c r="ED446" s="17"/>
      <c r="EE446" s="17"/>
      <c r="EF446" s="17"/>
      <c r="EG446" s="17"/>
      <c r="EH446" s="17"/>
      <c r="EI446" s="17"/>
      <c r="EJ446" s="17"/>
      <c r="EK446" s="17"/>
    </row>
    <row r="447" spans="1:141" ht="16.5" customHeight="1">
      <c r="A447" s="17"/>
      <c r="B447" s="17"/>
      <c r="C447" s="17"/>
      <c r="D447" s="145"/>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46"/>
      <c r="AI447" s="146"/>
      <c r="AJ447" s="17"/>
      <c r="AK447" s="17"/>
      <c r="AL447" s="146"/>
      <c r="AM447" s="146"/>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11"/>
      <c r="DW447" s="111"/>
      <c r="DX447" s="111"/>
      <c r="DY447" s="111"/>
      <c r="DZ447" s="111"/>
      <c r="EA447" s="111"/>
      <c r="EB447" s="17"/>
      <c r="EC447" s="17"/>
      <c r="ED447" s="17"/>
      <c r="EE447" s="17"/>
      <c r="EF447" s="17"/>
      <c r="EG447" s="17"/>
      <c r="EH447" s="17"/>
      <c r="EI447" s="17"/>
      <c r="EJ447" s="17"/>
      <c r="EK447" s="17"/>
    </row>
    <row r="448" spans="1:141" ht="16.5" customHeight="1">
      <c r="A448" s="17"/>
      <c r="B448" s="17"/>
      <c r="C448" s="17"/>
      <c r="D448" s="145"/>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46"/>
      <c r="AI448" s="146"/>
      <c r="AJ448" s="17"/>
      <c r="AK448" s="17"/>
      <c r="AL448" s="146"/>
      <c r="AM448" s="146"/>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11"/>
      <c r="DW448" s="111"/>
      <c r="DX448" s="111"/>
      <c r="DY448" s="111"/>
      <c r="DZ448" s="111"/>
      <c r="EA448" s="111"/>
      <c r="EB448" s="17"/>
      <c r="EC448" s="17"/>
      <c r="ED448" s="17"/>
      <c r="EE448" s="17"/>
      <c r="EF448" s="17"/>
      <c r="EG448" s="17"/>
      <c r="EH448" s="17"/>
      <c r="EI448" s="17"/>
      <c r="EJ448" s="17"/>
      <c r="EK448" s="17"/>
    </row>
    <row r="449" spans="1:141" ht="16.5" customHeight="1">
      <c r="A449" s="17"/>
      <c r="B449" s="17"/>
      <c r="C449" s="17"/>
      <c r="D449" s="145"/>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46"/>
      <c r="AI449" s="146"/>
      <c r="AJ449" s="17"/>
      <c r="AK449" s="17"/>
      <c r="AL449" s="146"/>
      <c r="AM449" s="146"/>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11"/>
      <c r="DW449" s="111"/>
      <c r="DX449" s="111"/>
      <c r="DY449" s="111"/>
      <c r="DZ449" s="111"/>
      <c r="EA449" s="111"/>
      <c r="EB449" s="17"/>
      <c r="EC449" s="17"/>
      <c r="ED449" s="17"/>
      <c r="EE449" s="17"/>
      <c r="EF449" s="17"/>
      <c r="EG449" s="17"/>
      <c r="EH449" s="17"/>
      <c r="EI449" s="17"/>
      <c r="EJ449" s="17"/>
      <c r="EK449" s="17"/>
    </row>
    <row r="450" spans="1:141" ht="16.5" customHeight="1">
      <c r="A450" s="17"/>
      <c r="B450" s="17"/>
      <c r="C450" s="17"/>
      <c r="D450" s="145"/>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46"/>
      <c r="AI450" s="146"/>
      <c r="AJ450" s="17"/>
      <c r="AK450" s="17"/>
      <c r="AL450" s="146"/>
      <c r="AM450" s="146"/>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11"/>
      <c r="DW450" s="111"/>
      <c r="DX450" s="111"/>
      <c r="DY450" s="111"/>
      <c r="DZ450" s="111"/>
      <c r="EA450" s="111"/>
      <c r="EB450" s="17"/>
      <c r="EC450" s="17"/>
      <c r="ED450" s="17"/>
      <c r="EE450" s="17"/>
      <c r="EF450" s="17"/>
      <c r="EG450" s="17"/>
      <c r="EH450" s="17"/>
      <c r="EI450" s="17"/>
      <c r="EJ450" s="17"/>
      <c r="EK450" s="17"/>
    </row>
    <row r="451" spans="1:141" ht="16.5" customHeight="1">
      <c r="A451" s="17"/>
      <c r="B451" s="17"/>
      <c r="C451" s="17"/>
      <c r="D451" s="145"/>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46"/>
      <c r="AI451" s="146"/>
      <c r="AJ451" s="17"/>
      <c r="AK451" s="17"/>
      <c r="AL451" s="146"/>
      <c r="AM451" s="146"/>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11"/>
      <c r="DW451" s="111"/>
      <c r="DX451" s="111"/>
      <c r="DY451" s="111"/>
      <c r="DZ451" s="111"/>
      <c r="EA451" s="111"/>
      <c r="EB451" s="17"/>
      <c r="EC451" s="17"/>
      <c r="ED451" s="17"/>
      <c r="EE451" s="17"/>
      <c r="EF451" s="17"/>
      <c r="EG451" s="17"/>
      <c r="EH451" s="17"/>
      <c r="EI451" s="17"/>
      <c r="EJ451" s="17"/>
      <c r="EK451" s="17"/>
    </row>
    <row r="452" spans="1:141" ht="16.5" customHeight="1">
      <c r="A452" s="17"/>
      <c r="B452" s="17"/>
      <c r="C452" s="17"/>
      <c r="D452" s="145"/>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46"/>
      <c r="AI452" s="146"/>
      <c r="AJ452" s="17"/>
      <c r="AK452" s="17"/>
      <c r="AL452" s="146"/>
      <c r="AM452" s="146"/>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11"/>
      <c r="DW452" s="111"/>
      <c r="DX452" s="111"/>
      <c r="DY452" s="111"/>
      <c r="DZ452" s="111"/>
      <c r="EA452" s="111"/>
      <c r="EB452" s="17"/>
      <c r="EC452" s="17"/>
      <c r="ED452" s="17"/>
      <c r="EE452" s="17"/>
      <c r="EF452" s="17"/>
      <c r="EG452" s="17"/>
      <c r="EH452" s="17"/>
      <c r="EI452" s="17"/>
      <c r="EJ452" s="17"/>
      <c r="EK452" s="17"/>
    </row>
    <row r="453" spans="1:141" ht="16.5" customHeight="1">
      <c r="A453" s="17"/>
      <c r="B453" s="17"/>
      <c r="C453" s="17"/>
      <c r="D453" s="145"/>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46"/>
      <c r="AI453" s="146"/>
      <c r="AJ453" s="17"/>
      <c r="AK453" s="17"/>
      <c r="AL453" s="146"/>
      <c r="AM453" s="146"/>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11"/>
      <c r="DW453" s="111"/>
      <c r="DX453" s="111"/>
      <c r="DY453" s="111"/>
      <c r="DZ453" s="111"/>
      <c r="EA453" s="111"/>
      <c r="EB453" s="17"/>
      <c r="EC453" s="17"/>
      <c r="ED453" s="17"/>
      <c r="EE453" s="17"/>
      <c r="EF453" s="17"/>
      <c r="EG453" s="17"/>
      <c r="EH453" s="17"/>
      <c r="EI453" s="17"/>
      <c r="EJ453" s="17"/>
      <c r="EK453" s="17"/>
    </row>
    <row r="454" spans="1:141" ht="16.5" customHeight="1">
      <c r="A454" s="17"/>
      <c r="B454" s="17"/>
      <c r="C454" s="17"/>
      <c r="D454" s="145"/>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46"/>
      <c r="AI454" s="146"/>
      <c r="AJ454" s="17"/>
      <c r="AK454" s="17"/>
      <c r="AL454" s="146"/>
      <c r="AM454" s="146"/>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11"/>
      <c r="DW454" s="111"/>
      <c r="DX454" s="111"/>
      <c r="DY454" s="111"/>
      <c r="DZ454" s="111"/>
      <c r="EA454" s="111"/>
      <c r="EB454" s="17"/>
      <c r="EC454" s="17"/>
      <c r="ED454" s="17"/>
      <c r="EE454" s="17"/>
      <c r="EF454" s="17"/>
      <c r="EG454" s="17"/>
      <c r="EH454" s="17"/>
      <c r="EI454" s="17"/>
      <c r="EJ454" s="17"/>
      <c r="EK454" s="17"/>
    </row>
    <row r="455" spans="1:141" ht="16.5" customHeight="1">
      <c r="A455" s="17"/>
      <c r="B455" s="17"/>
      <c r="C455" s="17"/>
      <c r="D455" s="145"/>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46"/>
      <c r="AI455" s="146"/>
      <c r="AJ455" s="17"/>
      <c r="AK455" s="17"/>
      <c r="AL455" s="146"/>
      <c r="AM455" s="146"/>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11"/>
      <c r="DW455" s="111"/>
      <c r="DX455" s="111"/>
      <c r="DY455" s="111"/>
      <c r="DZ455" s="111"/>
      <c r="EA455" s="111"/>
      <c r="EB455" s="17"/>
      <c r="EC455" s="17"/>
      <c r="ED455" s="17"/>
      <c r="EE455" s="17"/>
      <c r="EF455" s="17"/>
      <c r="EG455" s="17"/>
      <c r="EH455" s="17"/>
      <c r="EI455" s="17"/>
      <c r="EJ455" s="17"/>
      <c r="EK455" s="17"/>
    </row>
    <row r="456" spans="1:141" ht="16.5" customHeight="1">
      <c r="A456" s="17"/>
      <c r="B456" s="17"/>
      <c r="C456" s="17"/>
      <c r="D456" s="145"/>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46"/>
      <c r="AI456" s="146"/>
      <c r="AJ456" s="17"/>
      <c r="AK456" s="17"/>
      <c r="AL456" s="146"/>
      <c r="AM456" s="146"/>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11"/>
      <c r="DW456" s="111"/>
      <c r="DX456" s="111"/>
      <c r="DY456" s="111"/>
      <c r="DZ456" s="111"/>
      <c r="EA456" s="111"/>
      <c r="EB456" s="17"/>
      <c r="EC456" s="17"/>
      <c r="ED456" s="17"/>
      <c r="EE456" s="17"/>
      <c r="EF456" s="17"/>
      <c r="EG456" s="17"/>
      <c r="EH456" s="17"/>
      <c r="EI456" s="17"/>
      <c r="EJ456" s="17"/>
      <c r="EK456" s="17"/>
    </row>
    <row r="457" spans="1:141" ht="16.5" customHeight="1">
      <c r="A457" s="17"/>
      <c r="B457" s="17"/>
      <c r="C457" s="17"/>
      <c r="D457" s="145"/>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46"/>
      <c r="AI457" s="146"/>
      <c r="AJ457" s="17"/>
      <c r="AK457" s="17"/>
      <c r="AL457" s="146"/>
      <c r="AM457" s="146"/>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11"/>
      <c r="DW457" s="111"/>
      <c r="DX457" s="111"/>
      <c r="DY457" s="111"/>
      <c r="DZ457" s="111"/>
      <c r="EA457" s="111"/>
      <c r="EB457" s="17"/>
      <c r="EC457" s="17"/>
      <c r="ED457" s="17"/>
      <c r="EE457" s="17"/>
      <c r="EF457" s="17"/>
      <c r="EG457" s="17"/>
      <c r="EH457" s="17"/>
      <c r="EI457" s="17"/>
      <c r="EJ457" s="17"/>
      <c r="EK457" s="17"/>
    </row>
    <row r="458" spans="1:141" ht="16.5" customHeight="1">
      <c r="A458" s="17"/>
      <c r="B458" s="17"/>
      <c r="C458" s="17"/>
      <c r="D458" s="145"/>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46"/>
      <c r="AI458" s="146"/>
      <c r="AJ458" s="17"/>
      <c r="AK458" s="17"/>
      <c r="AL458" s="146"/>
      <c r="AM458" s="146"/>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11"/>
      <c r="DW458" s="111"/>
      <c r="DX458" s="111"/>
      <c r="DY458" s="111"/>
      <c r="DZ458" s="111"/>
      <c r="EA458" s="111"/>
      <c r="EB458" s="17"/>
      <c r="EC458" s="17"/>
      <c r="ED458" s="17"/>
      <c r="EE458" s="17"/>
      <c r="EF458" s="17"/>
      <c r="EG458" s="17"/>
      <c r="EH458" s="17"/>
      <c r="EI458" s="17"/>
      <c r="EJ458" s="17"/>
      <c r="EK458" s="17"/>
    </row>
    <row r="459" spans="1:141" ht="16.5" customHeight="1">
      <c r="A459" s="17"/>
      <c r="B459" s="17"/>
      <c r="C459" s="17"/>
      <c r="D459" s="145"/>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46"/>
      <c r="AI459" s="146"/>
      <c r="AJ459" s="17"/>
      <c r="AK459" s="17"/>
      <c r="AL459" s="146"/>
      <c r="AM459" s="146"/>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11"/>
      <c r="DW459" s="111"/>
      <c r="DX459" s="111"/>
      <c r="DY459" s="111"/>
      <c r="DZ459" s="111"/>
      <c r="EA459" s="111"/>
      <c r="EB459" s="17"/>
      <c r="EC459" s="17"/>
      <c r="ED459" s="17"/>
      <c r="EE459" s="17"/>
      <c r="EF459" s="17"/>
      <c r="EG459" s="17"/>
      <c r="EH459" s="17"/>
      <c r="EI459" s="17"/>
      <c r="EJ459" s="17"/>
      <c r="EK459" s="17"/>
    </row>
    <row r="460" spans="1:141" ht="16.5" customHeight="1">
      <c r="A460" s="17"/>
      <c r="B460" s="17"/>
      <c r="C460" s="17"/>
      <c r="D460" s="145"/>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46"/>
      <c r="AI460" s="146"/>
      <c r="AJ460" s="17"/>
      <c r="AK460" s="17"/>
      <c r="AL460" s="146"/>
      <c r="AM460" s="146"/>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11"/>
      <c r="DW460" s="111"/>
      <c r="DX460" s="111"/>
      <c r="DY460" s="111"/>
      <c r="DZ460" s="111"/>
      <c r="EA460" s="111"/>
      <c r="EB460" s="17"/>
      <c r="EC460" s="17"/>
      <c r="ED460" s="17"/>
      <c r="EE460" s="17"/>
      <c r="EF460" s="17"/>
      <c r="EG460" s="17"/>
      <c r="EH460" s="17"/>
      <c r="EI460" s="17"/>
      <c r="EJ460" s="17"/>
      <c r="EK460" s="17"/>
    </row>
    <row r="461" spans="1:141" ht="16.5" customHeight="1">
      <c r="A461" s="17"/>
      <c r="B461" s="17"/>
      <c r="C461" s="17"/>
      <c r="D461" s="145"/>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46"/>
      <c r="AI461" s="146"/>
      <c r="AJ461" s="17"/>
      <c r="AK461" s="17"/>
      <c r="AL461" s="146"/>
      <c r="AM461" s="146"/>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11"/>
      <c r="DW461" s="111"/>
      <c r="DX461" s="111"/>
      <c r="DY461" s="111"/>
      <c r="DZ461" s="111"/>
      <c r="EA461" s="111"/>
      <c r="EB461" s="17"/>
      <c r="EC461" s="17"/>
      <c r="ED461" s="17"/>
      <c r="EE461" s="17"/>
      <c r="EF461" s="17"/>
      <c r="EG461" s="17"/>
      <c r="EH461" s="17"/>
      <c r="EI461" s="17"/>
      <c r="EJ461" s="17"/>
      <c r="EK461" s="17"/>
    </row>
    <row r="462" spans="1:141" ht="16.5" customHeight="1">
      <c r="A462" s="17"/>
      <c r="B462" s="17"/>
      <c r="C462" s="17"/>
      <c r="D462" s="145"/>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46"/>
      <c r="AI462" s="146"/>
      <c r="AJ462" s="17"/>
      <c r="AK462" s="17"/>
      <c r="AL462" s="146"/>
      <c r="AM462" s="146"/>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11"/>
      <c r="DW462" s="111"/>
      <c r="DX462" s="111"/>
      <c r="DY462" s="111"/>
      <c r="DZ462" s="111"/>
      <c r="EA462" s="111"/>
      <c r="EB462" s="17"/>
      <c r="EC462" s="17"/>
      <c r="ED462" s="17"/>
      <c r="EE462" s="17"/>
      <c r="EF462" s="17"/>
      <c r="EG462" s="17"/>
      <c r="EH462" s="17"/>
      <c r="EI462" s="17"/>
      <c r="EJ462" s="17"/>
      <c r="EK462" s="17"/>
    </row>
    <row r="463" spans="1:141" ht="16.5" customHeight="1">
      <c r="A463" s="17"/>
      <c r="B463" s="17"/>
      <c r="C463" s="17"/>
      <c r="D463" s="145"/>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46"/>
      <c r="AI463" s="146"/>
      <c r="AJ463" s="17"/>
      <c r="AK463" s="17"/>
      <c r="AL463" s="146"/>
      <c r="AM463" s="146"/>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11"/>
      <c r="DW463" s="111"/>
      <c r="DX463" s="111"/>
      <c r="DY463" s="111"/>
      <c r="DZ463" s="111"/>
      <c r="EA463" s="111"/>
      <c r="EB463" s="17"/>
      <c r="EC463" s="17"/>
      <c r="ED463" s="17"/>
      <c r="EE463" s="17"/>
      <c r="EF463" s="17"/>
      <c r="EG463" s="17"/>
      <c r="EH463" s="17"/>
      <c r="EI463" s="17"/>
      <c r="EJ463" s="17"/>
      <c r="EK463" s="17"/>
    </row>
    <row r="464" spans="1:141" ht="16.5" customHeight="1">
      <c r="A464" s="17"/>
      <c r="B464" s="17"/>
      <c r="C464" s="17"/>
      <c r="D464" s="145"/>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46"/>
      <c r="AI464" s="146"/>
      <c r="AJ464" s="17"/>
      <c r="AK464" s="17"/>
      <c r="AL464" s="146"/>
      <c r="AM464" s="146"/>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11"/>
      <c r="DW464" s="111"/>
      <c r="DX464" s="111"/>
      <c r="DY464" s="111"/>
      <c r="DZ464" s="111"/>
      <c r="EA464" s="111"/>
      <c r="EB464" s="17"/>
      <c r="EC464" s="17"/>
      <c r="ED464" s="17"/>
      <c r="EE464" s="17"/>
      <c r="EF464" s="17"/>
      <c r="EG464" s="17"/>
      <c r="EH464" s="17"/>
      <c r="EI464" s="17"/>
      <c r="EJ464" s="17"/>
      <c r="EK464" s="17"/>
    </row>
    <row r="465" spans="1:141" ht="16.5" customHeight="1">
      <c r="A465" s="17"/>
      <c r="B465" s="17"/>
      <c r="C465" s="17"/>
      <c r="D465" s="145"/>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46"/>
      <c r="AI465" s="146"/>
      <c r="AJ465" s="17"/>
      <c r="AK465" s="17"/>
      <c r="AL465" s="146"/>
      <c r="AM465" s="146"/>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11"/>
      <c r="DW465" s="111"/>
      <c r="DX465" s="111"/>
      <c r="DY465" s="111"/>
      <c r="DZ465" s="111"/>
      <c r="EA465" s="111"/>
      <c r="EB465" s="17"/>
      <c r="EC465" s="17"/>
      <c r="ED465" s="17"/>
      <c r="EE465" s="17"/>
      <c r="EF465" s="17"/>
      <c r="EG465" s="17"/>
      <c r="EH465" s="17"/>
      <c r="EI465" s="17"/>
      <c r="EJ465" s="17"/>
      <c r="EK465" s="17"/>
    </row>
    <row r="466" spans="1:141" ht="16.5" customHeight="1">
      <c r="A466" s="17"/>
      <c r="B466" s="17"/>
      <c r="C466" s="17"/>
      <c r="D466" s="145"/>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46"/>
      <c r="AI466" s="146"/>
      <c r="AJ466" s="17"/>
      <c r="AK466" s="17"/>
      <c r="AL466" s="146"/>
      <c r="AM466" s="146"/>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11"/>
      <c r="DW466" s="111"/>
      <c r="DX466" s="111"/>
      <c r="DY466" s="111"/>
      <c r="DZ466" s="111"/>
      <c r="EA466" s="111"/>
      <c r="EB466" s="17"/>
      <c r="EC466" s="17"/>
      <c r="ED466" s="17"/>
      <c r="EE466" s="17"/>
      <c r="EF466" s="17"/>
      <c r="EG466" s="17"/>
      <c r="EH466" s="17"/>
      <c r="EI466" s="17"/>
      <c r="EJ466" s="17"/>
      <c r="EK466" s="17"/>
    </row>
    <row r="467" spans="1:141" ht="16.5" customHeight="1">
      <c r="A467" s="17"/>
      <c r="B467" s="17"/>
      <c r="C467" s="17"/>
      <c r="D467" s="145"/>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46"/>
      <c r="AI467" s="146"/>
      <c r="AJ467" s="17"/>
      <c r="AK467" s="17"/>
      <c r="AL467" s="146"/>
      <c r="AM467" s="146"/>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11"/>
      <c r="DW467" s="111"/>
      <c r="DX467" s="111"/>
      <c r="DY467" s="111"/>
      <c r="DZ467" s="111"/>
      <c r="EA467" s="111"/>
      <c r="EB467" s="17"/>
      <c r="EC467" s="17"/>
      <c r="ED467" s="17"/>
      <c r="EE467" s="17"/>
      <c r="EF467" s="17"/>
      <c r="EG467" s="17"/>
      <c r="EH467" s="17"/>
      <c r="EI467" s="17"/>
      <c r="EJ467" s="17"/>
      <c r="EK467" s="17"/>
    </row>
    <row r="468" spans="1:141" ht="16.5" customHeight="1">
      <c r="A468" s="17"/>
      <c r="B468" s="17"/>
      <c r="C468" s="17"/>
      <c r="D468" s="145"/>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46"/>
      <c r="AI468" s="146"/>
      <c r="AJ468" s="17"/>
      <c r="AK468" s="17"/>
      <c r="AL468" s="146"/>
      <c r="AM468" s="146"/>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11"/>
      <c r="DW468" s="111"/>
      <c r="DX468" s="111"/>
      <c r="DY468" s="111"/>
      <c r="DZ468" s="111"/>
      <c r="EA468" s="111"/>
      <c r="EB468" s="17"/>
      <c r="EC468" s="17"/>
      <c r="ED468" s="17"/>
      <c r="EE468" s="17"/>
      <c r="EF468" s="17"/>
      <c r="EG468" s="17"/>
      <c r="EH468" s="17"/>
      <c r="EI468" s="17"/>
      <c r="EJ468" s="17"/>
      <c r="EK468" s="17"/>
    </row>
    <row r="469" spans="1:141" ht="16.5" customHeight="1">
      <c r="A469" s="17"/>
      <c r="B469" s="17"/>
      <c r="C469" s="17"/>
      <c r="D469" s="145"/>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46"/>
      <c r="AI469" s="146"/>
      <c r="AJ469" s="17"/>
      <c r="AK469" s="17"/>
      <c r="AL469" s="146"/>
      <c r="AM469" s="146"/>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11"/>
      <c r="DW469" s="111"/>
      <c r="DX469" s="111"/>
      <c r="DY469" s="111"/>
      <c r="DZ469" s="111"/>
      <c r="EA469" s="111"/>
      <c r="EB469" s="17"/>
      <c r="EC469" s="17"/>
      <c r="ED469" s="17"/>
      <c r="EE469" s="17"/>
      <c r="EF469" s="17"/>
      <c r="EG469" s="17"/>
      <c r="EH469" s="17"/>
      <c r="EI469" s="17"/>
      <c r="EJ469" s="17"/>
      <c r="EK469" s="17"/>
    </row>
    <row r="470" spans="1:141" ht="16.5" customHeight="1">
      <c r="A470" s="17"/>
      <c r="B470" s="17"/>
      <c r="C470" s="17"/>
      <c r="D470" s="145"/>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46"/>
      <c r="AI470" s="146"/>
      <c r="AJ470" s="17"/>
      <c r="AK470" s="17"/>
      <c r="AL470" s="146"/>
      <c r="AM470" s="146"/>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11"/>
      <c r="DW470" s="111"/>
      <c r="DX470" s="111"/>
      <c r="DY470" s="111"/>
      <c r="DZ470" s="111"/>
      <c r="EA470" s="111"/>
      <c r="EB470" s="17"/>
      <c r="EC470" s="17"/>
      <c r="ED470" s="17"/>
      <c r="EE470" s="17"/>
      <c r="EF470" s="17"/>
      <c r="EG470" s="17"/>
      <c r="EH470" s="17"/>
      <c r="EI470" s="17"/>
      <c r="EJ470" s="17"/>
      <c r="EK470" s="17"/>
    </row>
    <row r="471" spans="1:141" ht="16.5" customHeight="1">
      <c r="A471" s="17"/>
      <c r="B471" s="17"/>
      <c r="C471" s="17"/>
      <c r="D471" s="145"/>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46"/>
      <c r="AI471" s="146"/>
      <c r="AJ471" s="17"/>
      <c r="AK471" s="17"/>
      <c r="AL471" s="146"/>
      <c r="AM471" s="146"/>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11"/>
      <c r="DW471" s="111"/>
      <c r="DX471" s="111"/>
      <c r="DY471" s="111"/>
      <c r="DZ471" s="111"/>
      <c r="EA471" s="111"/>
      <c r="EB471" s="17"/>
      <c r="EC471" s="17"/>
      <c r="ED471" s="17"/>
      <c r="EE471" s="17"/>
      <c r="EF471" s="17"/>
      <c r="EG471" s="17"/>
      <c r="EH471" s="17"/>
      <c r="EI471" s="17"/>
      <c r="EJ471" s="17"/>
      <c r="EK471" s="17"/>
    </row>
    <row r="472" spans="1:141" ht="16.5" customHeight="1">
      <c r="A472" s="17"/>
      <c r="B472" s="17"/>
      <c r="C472" s="17"/>
      <c r="D472" s="145"/>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46"/>
      <c r="AI472" s="146"/>
      <c r="AJ472" s="17"/>
      <c r="AK472" s="17"/>
      <c r="AL472" s="146"/>
      <c r="AM472" s="146"/>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11"/>
      <c r="DW472" s="111"/>
      <c r="DX472" s="111"/>
      <c r="DY472" s="111"/>
      <c r="DZ472" s="111"/>
      <c r="EA472" s="111"/>
      <c r="EB472" s="17"/>
      <c r="EC472" s="17"/>
      <c r="ED472" s="17"/>
      <c r="EE472" s="17"/>
      <c r="EF472" s="17"/>
      <c r="EG472" s="17"/>
      <c r="EH472" s="17"/>
      <c r="EI472" s="17"/>
      <c r="EJ472" s="17"/>
      <c r="EK472" s="17"/>
    </row>
    <row r="473" spans="1:141" ht="16.5" customHeight="1">
      <c r="A473" s="17"/>
      <c r="B473" s="17"/>
      <c r="C473" s="17"/>
      <c r="D473" s="145"/>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46"/>
      <c r="AI473" s="146"/>
      <c r="AJ473" s="17"/>
      <c r="AK473" s="17"/>
      <c r="AL473" s="146"/>
      <c r="AM473" s="146"/>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11"/>
      <c r="DW473" s="111"/>
      <c r="DX473" s="111"/>
      <c r="DY473" s="111"/>
      <c r="DZ473" s="111"/>
      <c r="EA473" s="111"/>
      <c r="EB473" s="17"/>
      <c r="EC473" s="17"/>
      <c r="ED473" s="17"/>
      <c r="EE473" s="17"/>
      <c r="EF473" s="17"/>
      <c r="EG473" s="17"/>
      <c r="EH473" s="17"/>
      <c r="EI473" s="17"/>
      <c r="EJ473" s="17"/>
      <c r="EK473" s="17"/>
    </row>
    <row r="474" spans="1:141" ht="16.5" customHeight="1">
      <c r="A474" s="17"/>
      <c r="B474" s="17"/>
      <c r="C474" s="17"/>
      <c r="D474" s="145"/>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46"/>
      <c r="AI474" s="146"/>
      <c r="AJ474" s="17"/>
      <c r="AK474" s="17"/>
      <c r="AL474" s="146"/>
      <c r="AM474" s="146"/>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11"/>
      <c r="DW474" s="111"/>
      <c r="DX474" s="111"/>
      <c r="DY474" s="111"/>
      <c r="DZ474" s="111"/>
      <c r="EA474" s="111"/>
      <c r="EB474" s="17"/>
      <c r="EC474" s="17"/>
      <c r="ED474" s="17"/>
      <c r="EE474" s="17"/>
      <c r="EF474" s="17"/>
      <c r="EG474" s="17"/>
      <c r="EH474" s="17"/>
      <c r="EI474" s="17"/>
      <c r="EJ474" s="17"/>
      <c r="EK474" s="17"/>
    </row>
    <row r="475" spans="1:141" ht="16.5" customHeight="1">
      <c r="A475" s="17"/>
      <c r="B475" s="17"/>
      <c r="C475" s="17"/>
      <c r="D475" s="145"/>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46"/>
      <c r="AI475" s="146"/>
      <c r="AJ475" s="17"/>
      <c r="AK475" s="17"/>
      <c r="AL475" s="146"/>
      <c r="AM475" s="146"/>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11"/>
      <c r="DW475" s="111"/>
      <c r="DX475" s="111"/>
      <c r="DY475" s="111"/>
      <c r="DZ475" s="111"/>
      <c r="EA475" s="111"/>
      <c r="EB475" s="17"/>
      <c r="EC475" s="17"/>
      <c r="ED475" s="17"/>
      <c r="EE475" s="17"/>
      <c r="EF475" s="17"/>
      <c r="EG475" s="17"/>
      <c r="EH475" s="17"/>
      <c r="EI475" s="17"/>
      <c r="EJ475" s="17"/>
      <c r="EK475" s="17"/>
    </row>
    <row r="476" spans="1:141" ht="16.5" customHeight="1">
      <c r="A476" s="17"/>
      <c r="B476" s="17"/>
      <c r="C476" s="17"/>
      <c r="D476" s="145"/>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46"/>
      <c r="AI476" s="146"/>
      <c r="AJ476" s="17"/>
      <c r="AK476" s="17"/>
      <c r="AL476" s="146"/>
      <c r="AM476" s="146"/>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11"/>
      <c r="DW476" s="111"/>
      <c r="DX476" s="111"/>
      <c r="DY476" s="111"/>
      <c r="DZ476" s="111"/>
      <c r="EA476" s="111"/>
      <c r="EB476" s="17"/>
      <c r="EC476" s="17"/>
      <c r="ED476" s="17"/>
      <c r="EE476" s="17"/>
      <c r="EF476" s="17"/>
      <c r="EG476" s="17"/>
      <c r="EH476" s="17"/>
      <c r="EI476" s="17"/>
      <c r="EJ476" s="17"/>
      <c r="EK476" s="17"/>
    </row>
    <row r="477" spans="1:141" ht="16.5" customHeight="1">
      <c r="A477" s="17"/>
      <c r="B477" s="17"/>
      <c r="C477" s="17"/>
      <c r="D477" s="145"/>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46"/>
      <c r="AI477" s="146"/>
      <c r="AJ477" s="17"/>
      <c r="AK477" s="17"/>
      <c r="AL477" s="146"/>
      <c r="AM477" s="146"/>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11"/>
      <c r="DW477" s="111"/>
      <c r="DX477" s="111"/>
      <c r="DY477" s="111"/>
      <c r="DZ477" s="111"/>
      <c r="EA477" s="111"/>
      <c r="EB477" s="17"/>
      <c r="EC477" s="17"/>
      <c r="ED477" s="17"/>
      <c r="EE477" s="17"/>
      <c r="EF477" s="17"/>
      <c r="EG477" s="17"/>
      <c r="EH477" s="17"/>
      <c r="EI477" s="17"/>
      <c r="EJ477" s="17"/>
      <c r="EK477" s="17"/>
    </row>
    <row r="478" spans="1:141" ht="16.5" customHeight="1">
      <c r="A478" s="17"/>
      <c r="B478" s="17"/>
      <c r="C478" s="17"/>
      <c r="D478" s="145"/>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46"/>
      <c r="AI478" s="146"/>
      <c r="AJ478" s="17"/>
      <c r="AK478" s="17"/>
      <c r="AL478" s="146"/>
      <c r="AM478" s="146"/>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11"/>
      <c r="DW478" s="111"/>
      <c r="DX478" s="111"/>
      <c r="DY478" s="111"/>
      <c r="DZ478" s="111"/>
      <c r="EA478" s="111"/>
      <c r="EB478" s="17"/>
      <c r="EC478" s="17"/>
      <c r="ED478" s="17"/>
      <c r="EE478" s="17"/>
      <c r="EF478" s="17"/>
      <c r="EG478" s="17"/>
      <c r="EH478" s="17"/>
      <c r="EI478" s="17"/>
      <c r="EJ478" s="17"/>
      <c r="EK478" s="17"/>
    </row>
    <row r="479" spans="1:141" ht="16.5" customHeight="1">
      <c r="A479" s="17"/>
      <c r="B479" s="17"/>
      <c r="C479" s="17"/>
      <c r="D479" s="145"/>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46"/>
      <c r="AI479" s="146"/>
      <c r="AJ479" s="17"/>
      <c r="AK479" s="17"/>
      <c r="AL479" s="146"/>
      <c r="AM479" s="146"/>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11"/>
      <c r="DW479" s="111"/>
      <c r="DX479" s="111"/>
      <c r="DY479" s="111"/>
      <c r="DZ479" s="111"/>
      <c r="EA479" s="111"/>
      <c r="EB479" s="17"/>
      <c r="EC479" s="17"/>
      <c r="ED479" s="17"/>
      <c r="EE479" s="17"/>
      <c r="EF479" s="17"/>
      <c r="EG479" s="17"/>
      <c r="EH479" s="17"/>
      <c r="EI479" s="17"/>
      <c r="EJ479" s="17"/>
      <c r="EK479" s="17"/>
    </row>
    <row r="480" spans="1:141" ht="16.5" customHeight="1">
      <c r="A480" s="17"/>
      <c r="B480" s="17"/>
      <c r="C480" s="17"/>
      <c r="D480" s="145"/>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46"/>
      <c r="AI480" s="146"/>
      <c r="AJ480" s="17"/>
      <c r="AK480" s="17"/>
      <c r="AL480" s="146"/>
      <c r="AM480" s="146"/>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11"/>
      <c r="DW480" s="111"/>
      <c r="DX480" s="111"/>
      <c r="DY480" s="111"/>
      <c r="DZ480" s="111"/>
      <c r="EA480" s="111"/>
      <c r="EB480" s="17"/>
      <c r="EC480" s="17"/>
      <c r="ED480" s="17"/>
      <c r="EE480" s="17"/>
      <c r="EF480" s="17"/>
      <c r="EG480" s="17"/>
      <c r="EH480" s="17"/>
      <c r="EI480" s="17"/>
      <c r="EJ480" s="17"/>
      <c r="EK480" s="17"/>
    </row>
    <row r="481" spans="1:141" ht="16.5" customHeight="1">
      <c r="A481" s="17"/>
      <c r="B481" s="17"/>
      <c r="C481" s="17"/>
      <c r="D481" s="145"/>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46"/>
      <c r="AI481" s="146"/>
      <c r="AJ481" s="17"/>
      <c r="AK481" s="17"/>
      <c r="AL481" s="146"/>
      <c r="AM481" s="146"/>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11"/>
      <c r="DW481" s="111"/>
      <c r="DX481" s="111"/>
      <c r="DY481" s="111"/>
      <c r="DZ481" s="111"/>
      <c r="EA481" s="111"/>
      <c r="EB481" s="17"/>
      <c r="EC481" s="17"/>
      <c r="ED481" s="17"/>
      <c r="EE481" s="17"/>
      <c r="EF481" s="17"/>
      <c r="EG481" s="17"/>
      <c r="EH481" s="17"/>
      <c r="EI481" s="17"/>
      <c r="EJ481" s="17"/>
      <c r="EK481" s="17"/>
    </row>
    <row r="482" spans="1:141" ht="16.5" customHeight="1">
      <c r="A482" s="17"/>
      <c r="B482" s="17"/>
      <c r="C482" s="17"/>
      <c r="D482" s="145"/>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46"/>
      <c r="AI482" s="146"/>
      <c r="AJ482" s="17"/>
      <c r="AK482" s="17"/>
      <c r="AL482" s="146"/>
      <c r="AM482" s="146"/>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11"/>
      <c r="DW482" s="111"/>
      <c r="DX482" s="111"/>
      <c r="DY482" s="111"/>
      <c r="DZ482" s="111"/>
      <c r="EA482" s="111"/>
      <c r="EB482" s="17"/>
      <c r="EC482" s="17"/>
      <c r="ED482" s="17"/>
      <c r="EE482" s="17"/>
      <c r="EF482" s="17"/>
      <c r="EG482" s="17"/>
      <c r="EH482" s="17"/>
      <c r="EI482" s="17"/>
      <c r="EJ482" s="17"/>
      <c r="EK482" s="17"/>
    </row>
    <row r="483" spans="1:141" ht="16.5" customHeight="1">
      <c r="A483" s="17"/>
      <c r="B483" s="17"/>
      <c r="C483" s="17"/>
      <c r="D483" s="145"/>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46"/>
      <c r="AI483" s="146"/>
      <c r="AJ483" s="17"/>
      <c r="AK483" s="17"/>
      <c r="AL483" s="146"/>
      <c r="AM483" s="146"/>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11"/>
      <c r="DW483" s="111"/>
      <c r="DX483" s="111"/>
      <c r="DY483" s="111"/>
      <c r="DZ483" s="111"/>
      <c r="EA483" s="111"/>
      <c r="EB483" s="17"/>
      <c r="EC483" s="17"/>
      <c r="ED483" s="17"/>
      <c r="EE483" s="17"/>
      <c r="EF483" s="17"/>
      <c r="EG483" s="17"/>
      <c r="EH483" s="17"/>
      <c r="EI483" s="17"/>
      <c r="EJ483" s="17"/>
      <c r="EK483" s="17"/>
    </row>
    <row r="484" spans="1:141" ht="16.5" customHeight="1">
      <c r="A484" s="17"/>
      <c r="B484" s="17"/>
      <c r="C484" s="17"/>
      <c r="D484" s="145"/>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46"/>
      <c r="AI484" s="146"/>
      <c r="AJ484" s="17"/>
      <c r="AK484" s="17"/>
      <c r="AL484" s="146"/>
      <c r="AM484" s="146"/>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11"/>
      <c r="DW484" s="111"/>
      <c r="DX484" s="111"/>
      <c r="DY484" s="111"/>
      <c r="DZ484" s="111"/>
      <c r="EA484" s="111"/>
      <c r="EB484" s="17"/>
      <c r="EC484" s="17"/>
      <c r="ED484" s="17"/>
      <c r="EE484" s="17"/>
      <c r="EF484" s="17"/>
      <c r="EG484" s="17"/>
      <c r="EH484" s="17"/>
      <c r="EI484" s="17"/>
      <c r="EJ484" s="17"/>
      <c r="EK484" s="17"/>
    </row>
    <row r="485" spans="1:141" ht="16.5" customHeight="1">
      <c r="A485" s="17"/>
      <c r="B485" s="17"/>
      <c r="C485" s="17"/>
      <c r="D485" s="145"/>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46"/>
      <c r="AI485" s="146"/>
      <c r="AJ485" s="17"/>
      <c r="AK485" s="17"/>
      <c r="AL485" s="146"/>
      <c r="AM485" s="146"/>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11"/>
      <c r="DW485" s="111"/>
      <c r="DX485" s="111"/>
      <c r="DY485" s="111"/>
      <c r="DZ485" s="111"/>
      <c r="EA485" s="111"/>
      <c r="EB485" s="17"/>
      <c r="EC485" s="17"/>
      <c r="ED485" s="17"/>
      <c r="EE485" s="17"/>
      <c r="EF485" s="17"/>
      <c r="EG485" s="17"/>
      <c r="EH485" s="17"/>
      <c r="EI485" s="17"/>
      <c r="EJ485" s="17"/>
      <c r="EK485" s="17"/>
    </row>
    <row r="486" spans="1:141" ht="16.5" customHeight="1">
      <c r="A486" s="17"/>
      <c r="B486" s="17"/>
      <c r="C486" s="17"/>
      <c r="D486" s="145"/>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46"/>
      <c r="AI486" s="146"/>
      <c r="AJ486" s="17"/>
      <c r="AK486" s="17"/>
      <c r="AL486" s="146"/>
      <c r="AM486" s="146"/>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11"/>
      <c r="DW486" s="111"/>
      <c r="DX486" s="111"/>
      <c r="DY486" s="111"/>
      <c r="DZ486" s="111"/>
      <c r="EA486" s="111"/>
      <c r="EB486" s="17"/>
      <c r="EC486" s="17"/>
      <c r="ED486" s="17"/>
      <c r="EE486" s="17"/>
      <c r="EF486" s="17"/>
      <c r="EG486" s="17"/>
      <c r="EH486" s="17"/>
      <c r="EI486" s="17"/>
      <c r="EJ486" s="17"/>
      <c r="EK486" s="17"/>
    </row>
    <row r="487" spans="1:141" ht="16.5" customHeight="1">
      <c r="A487" s="17"/>
      <c r="B487" s="17"/>
      <c r="C487" s="17"/>
      <c r="D487" s="145"/>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46"/>
      <c r="AI487" s="146"/>
      <c r="AJ487" s="17"/>
      <c r="AK487" s="17"/>
      <c r="AL487" s="146"/>
      <c r="AM487" s="146"/>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11"/>
      <c r="DW487" s="111"/>
      <c r="DX487" s="111"/>
      <c r="DY487" s="111"/>
      <c r="DZ487" s="111"/>
      <c r="EA487" s="111"/>
      <c r="EB487" s="17"/>
      <c r="EC487" s="17"/>
      <c r="ED487" s="17"/>
      <c r="EE487" s="17"/>
      <c r="EF487" s="17"/>
      <c r="EG487" s="17"/>
      <c r="EH487" s="17"/>
      <c r="EI487" s="17"/>
      <c r="EJ487" s="17"/>
      <c r="EK487" s="17"/>
    </row>
    <row r="488" spans="1:141" ht="16.5" customHeight="1">
      <c r="A488" s="17"/>
      <c r="B488" s="17"/>
      <c r="C488" s="17"/>
      <c r="D488" s="145"/>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46"/>
      <c r="AI488" s="146"/>
      <c r="AJ488" s="17"/>
      <c r="AK488" s="17"/>
      <c r="AL488" s="146"/>
      <c r="AM488" s="146"/>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11"/>
      <c r="DW488" s="111"/>
      <c r="DX488" s="111"/>
      <c r="DY488" s="111"/>
      <c r="DZ488" s="111"/>
      <c r="EA488" s="111"/>
      <c r="EB488" s="17"/>
      <c r="EC488" s="17"/>
      <c r="ED488" s="17"/>
      <c r="EE488" s="17"/>
      <c r="EF488" s="17"/>
      <c r="EG488" s="17"/>
      <c r="EH488" s="17"/>
      <c r="EI488" s="17"/>
      <c r="EJ488" s="17"/>
      <c r="EK488" s="17"/>
    </row>
    <row r="489" spans="1:141" ht="16.5" customHeight="1">
      <c r="A489" s="17"/>
      <c r="B489" s="17"/>
      <c r="C489" s="17"/>
      <c r="D489" s="145"/>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46"/>
      <c r="AI489" s="146"/>
      <c r="AJ489" s="17"/>
      <c r="AK489" s="17"/>
      <c r="AL489" s="146"/>
      <c r="AM489" s="146"/>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11"/>
      <c r="DW489" s="111"/>
      <c r="DX489" s="111"/>
      <c r="DY489" s="111"/>
      <c r="DZ489" s="111"/>
      <c r="EA489" s="111"/>
      <c r="EB489" s="17"/>
      <c r="EC489" s="17"/>
      <c r="ED489" s="17"/>
      <c r="EE489" s="17"/>
      <c r="EF489" s="17"/>
      <c r="EG489" s="17"/>
      <c r="EH489" s="17"/>
      <c r="EI489" s="17"/>
      <c r="EJ489" s="17"/>
      <c r="EK489" s="17"/>
    </row>
    <row r="490" spans="1:141" ht="16.5" customHeight="1">
      <c r="A490" s="17"/>
      <c r="B490" s="17"/>
      <c r="C490" s="17"/>
      <c r="D490" s="145"/>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46"/>
      <c r="AI490" s="146"/>
      <c r="AJ490" s="17"/>
      <c r="AK490" s="17"/>
      <c r="AL490" s="146"/>
      <c r="AM490" s="146"/>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11"/>
      <c r="DW490" s="111"/>
      <c r="DX490" s="111"/>
      <c r="DY490" s="111"/>
      <c r="DZ490" s="111"/>
      <c r="EA490" s="111"/>
      <c r="EB490" s="17"/>
      <c r="EC490" s="17"/>
      <c r="ED490" s="17"/>
      <c r="EE490" s="17"/>
      <c r="EF490" s="17"/>
      <c r="EG490" s="17"/>
      <c r="EH490" s="17"/>
      <c r="EI490" s="17"/>
      <c r="EJ490" s="17"/>
      <c r="EK490" s="17"/>
    </row>
    <row r="491" spans="1:141" ht="16.5" customHeight="1">
      <c r="A491" s="17"/>
      <c r="B491" s="17"/>
      <c r="C491" s="17"/>
      <c r="D491" s="145"/>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46"/>
      <c r="AI491" s="146"/>
      <c r="AJ491" s="17"/>
      <c r="AK491" s="17"/>
      <c r="AL491" s="146"/>
      <c r="AM491" s="146"/>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11"/>
      <c r="DW491" s="111"/>
      <c r="DX491" s="111"/>
      <c r="DY491" s="111"/>
      <c r="DZ491" s="111"/>
      <c r="EA491" s="111"/>
      <c r="EB491" s="17"/>
      <c r="EC491" s="17"/>
      <c r="ED491" s="17"/>
      <c r="EE491" s="17"/>
      <c r="EF491" s="17"/>
      <c r="EG491" s="17"/>
      <c r="EH491" s="17"/>
      <c r="EI491" s="17"/>
      <c r="EJ491" s="17"/>
      <c r="EK491" s="17"/>
    </row>
    <row r="492" spans="1:141" ht="16.5" customHeight="1">
      <c r="A492" s="17"/>
      <c r="B492" s="17"/>
      <c r="C492" s="17"/>
      <c r="D492" s="145"/>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46"/>
      <c r="AI492" s="146"/>
      <c r="AJ492" s="17"/>
      <c r="AK492" s="17"/>
      <c r="AL492" s="146"/>
      <c r="AM492" s="146"/>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11"/>
      <c r="DW492" s="111"/>
      <c r="DX492" s="111"/>
      <c r="DY492" s="111"/>
      <c r="DZ492" s="111"/>
      <c r="EA492" s="111"/>
      <c r="EB492" s="17"/>
      <c r="EC492" s="17"/>
      <c r="ED492" s="17"/>
      <c r="EE492" s="17"/>
      <c r="EF492" s="17"/>
      <c r="EG492" s="17"/>
      <c r="EH492" s="17"/>
      <c r="EI492" s="17"/>
      <c r="EJ492" s="17"/>
      <c r="EK492" s="17"/>
    </row>
    <row r="493" spans="1:141" ht="16.5" customHeight="1">
      <c r="A493" s="17"/>
      <c r="B493" s="17"/>
      <c r="C493" s="17"/>
      <c r="D493" s="145"/>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46"/>
      <c r="AI493" s="146"/>
      <c r="AJ493" s="17"/>
      <c r="AK493" s="17"/>
      <c r="AL493" s="146"/>
      <c r="AM493" s="146"/>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11"/>
      <c r="DW493" s="111"/>
      <c r="DX493" s="111"/>
      <c r="DY493" s="111"/>
      <c r="DZ493" s="111"/>
      <c r="EA493" s="111"/>
      <c r="EB493" s="17"/>
      <c r="EC493" s="17"/>
      <c r="ED493" s="17"/>
      <c r="EE493" s="17"/>
      <c r="EF493" s="17"/>
      <c r="EG493" s="17"/>
      <c r="EH493" s="17"/>
      <c r="EI493" s="17"/>
      <c r="EJ493" s="17"/>
      <c r="EK493" s="17"/>
    </row>
    <row r="494" spans="1:141" ht="16.5" customHeight="1">
      <c r="A494" s="17"/>
      <c r="B494" s="17"/>
      <c r="C494" s="17"/>
      <c r="D494" s="145"/>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46"/>
      <c r="AI494" s="146"/>
      <c r="AJ494" s="17"/>
      <c r="AK494" s="17"/>
      <c r="AL494" s="146"/>
      <c r="AM494" s="146"/>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11"/>
      <c r="DW494" s="111"/>
      <c r="DX494" s="111"/>
      <c r="DY494" s="111"/>
      <c r="DZ494" s="111"/>
      <c r="EA494" s="111"/>
      <c r="EB494" s="17"/>
      <c r="EC494" s="17"/>
      <c r="ED494" s="17"/>
      <c r="EE494" s="17"/>
      <c r="EF494" s="17"/>
      <c r="EG494" s="17"/>
      <c r="EH494" s="17"/>
      <c r="EI494" s="17"/>
      <c r="EJ494" s="17"/>
      <c r="EK494" s="17"/>
    </row>
    <row r="495" spans="1:141" ht="16.5" customHeight="1">
      <c r="A495" s="17"/>
      <c r="B495" s="17"/>
      <c r="C495" s="17"/>
      <c r="D495" s="145"/>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46"/>
      <c r="AI495" s="146"/>
      <c r="AJ495" s="17"/>
      <c r="AK495" s="17"/>
      <c r="AL495" s="146"/>
      <c r="AM495" s="146"/>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11"/>
      <c r="DW495" s="111"/>
      <c r="DX495" s="111"/>
      <c r="DY495" s="111"/>
      <c r="DZ495" s="111"/>
      <c r="EA495" s="111"/>
      <c r="EB495" s="17"/>
      <c r="EC495" s="17"/>
      <c r="ED495" s="17"/>
      <c r="EE495" s="17"/>
      <c r="EF495" s="17"/>
      <c r="EG495" s="17"/>
      <c r="EH495" s="17"/>
      <c r="EI495" s="17"/>
      <c r="EJ495" s="17"/>
      <c r="EK495" s="17"/>
    </row>
    <row r="496" spans="1:141" ht="16.5" customHeight="1">
      <c r="A496" s="17"/>
      <c r="B496" s="17"/>
      <c r="C496" s="17"/>
      <c r="D496" s="145"/>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46"/>
      <c r="AI496" s="146"/>
      <c r="AJ496" s="17"/>
      <c r="AK496" s="17"/>
      <c r="AL496" s="146"/>
      <c r="AM496" s="146"/>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11"/>
      <c r="DW496" s="111"/>
      <c r="DX496" s="111"/>
      <c r="DY496" s="111"/>
      <c r="DZ496" s="111"/>
      <c r="EA496" s="111"/>
      <c r="EB496" s="17"/>
      <c r="EC496" s="17"/>
      <c r="ED496" s="17"/>
      <c r="EE496" s="17"/>
      <c r="EF496" s="17"/>
      <c r="EG496" s="17"/>
      <c r="EH496" s="17"/>
      <c r="EI496" s="17"/>
      <c r="EJ496" s="17"/>
      <c r="EK496" s="17"/>
    </row>
    <row r="497" spans="1:141" ht="16.5" customHeight="1">
      <c r="A497" s="17"/>
      <c r="B497" s="17"/>
      <c r="C497" s="17"/>
      <c r="D497" s="145"/>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46"/>
      <c r="AI497" s="146"/>
      <c r="AJ497" s="17"/>
      <c r="AK497" s="17"/>
      <c r="AL497" s="146"/>
      <c r="AM497" s="146"/>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11"/>
      <c r="DW497" s="111"/>
      <c r="DX497" s="111"/>
      <c r="DY497" s="111"/>
      <c r="DZ497" s="111"/>
      <c r="EA497" s="111"/>
      <c r="EB497" s="17"/>
      <c r="EC497" s="17"/>
      <c r="ED497" s="17"/>
      <c r="EE497" s="17"/>
      <c r="EF497" s="17"/>
      <c r="EG497" s="17"/>
      <c r="EH497" s="17"/>
      <c r="EI497" s="17"/>
      <c r="EJ497" s="17"/>
      <c r="EK497" s="17"/>
    </row>
    <row r="498" spans="1:141" ht="16.5" customHeight="1">
      <c r="A498" s="17"/>
      <c r="B498" s="17"/>
      <c r="C498" s="17"/>
      <c r="D498" s="145"/>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46"/>
      <c r="AI498" s="146"/>
      <c r="AJ498" s="17"/>
      <c r="AK498" s="17"/>
      <c r="AL498" s="146"/>
      <c r="AM498" s="146"/>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11"/>
      <c r="DW498" s="111"/>
      <c r="DX498" s="111"/>
      <c r="DY498" s="111"/>
      <c r="DZ498" s="111"/>
      <c r="EA498" s="111"/>
      <c r="EB498" s="17"/>
      <c r="EC498" s="17"/>
      <c r="ED498" s="17"/>
      <c r="EE498" s="17"/>
      <c r="EF498" s="17"/>
      <c r="EG498" s="17"/>
      <c r="EH498" s="17"/>
      <c r="EI498" s="17"/>
      <c r="EJ498" s="17"/>
      <c r="EK498" s="17"/>
    </row>
    <row r="499" spans="1:141" ht="16.5" customHeight="1">
      <c r="A499" s="17"/>
      <c r="B499" s="17"/>
      <c r="C499" s="17"/>
      <c r="D499" s="145"/>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46"/>
      <c r="AI499" s="146"/>
      <c r="AJ499" s="17"/>
      <c r="AK499" s="17"/>
      <c r="AL499" s="146"/>
      <c r="AM499" s="146"/>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11"/>
      <c r="DW499" s="111"/>
      <c r="DX499" s="111"/>
      <c r="DY499" s="111"/>
      <c r="DZ499" s="111"/>
      <c r="EA499" s="111"/>
      <c r="EB499" s="17"/>
      <c r="EC499" s="17"/>
      <c r="ED499" s="17"/>
      <c r="EE499" s="17"/>
      <c r="EF499" s="17"/>
      <c r="EG499" s="17"/>
      <c r="EH499" s="17"/>
      <c r="EI499" s="17"/>
      <c r="EJ499" s="17"/>
      <c r="EK499" s="17"/>
    </row>
    <row r="500" spans="1:141" ht="16.5" customHeight="1">
      <c r="A500" s="17"/>
      <c r="B500" s="17"/>
      <c r="C500" s="17"/>
      <c r="D500" s="145"/>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46"/>
      <c r="AI500" s="146"/>
      <c r="AJ500" s="17"/>
      <c r="AK500" s="17"/>
      <c r="AL500" s="146"/>
      <c r="AM500" s="146"/>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11"/>
      <c r="DW500" s="111"/>
      <c r="DX500" s="111"/>
      <c r="DY500" s="111"/>
      <c r="DZ500" s="111"/>
      <c r="EA500" s="111"/>
      <c r="EB500" s="17"/>
      <c r="EC500" s="17"/>
      <c r="ED500" s="17"/>
      <c r="EE500" s="17"/>
      <c r="EF500" s="17"/>
      <c r="EG500" s="17"/>
      <c r="EH500" s="17"/>
      <c r="EI500" s="17"/>
      <c r="EJ500" s="17"/>
      <c r="EK500" s="17"/>
    </row>
    <row r="501" spans="1:141" ht="16.5" customHeight="1">
      <c r="A501" s="17"/>
      <c r="B501" s="17"/>
      <c r="C501" s="17"/>
      <c r="D501" s="145"/>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46"/>
      <c r="AI501" s="146"/>
      <c r="AJ501" s="17"/>
      <c r="AK501" s="17"/>
      <c r="AL501" s="146"/>
      <c r="AM501" s="146"/>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11"/>
      <c r="DW501" s="111"/>
      <c r="DX501" s="111"/>
      <c r="DY501" s="111"/>
      <c r="DZ501" s="111"/>
      <c r="EA501" s="111"/>
      <c r="EB501" s="17"/>
      <c r="EC501" s="17"/>
      <c r="ED501" s="17"/>
      <c r="EE501" s="17"/>
      <c r="EF501" s="17"/>
      <c r="EG501" s="17"/>
      <c r="EH501" s="17"/>
      <c r="EI501" s="17"/>
      <c r="EJ501" s="17"/>
      <c r="EK501" s="17"/>
    </row>
    <row r="502" spans="1:141" ht="16.5" customHeight="1">
      <c r="A502" s="17"/>
      <c r="B502" s="17"/>
      <c r="C502" s="17"/>
      <c r="D502" s="145"/>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46"/>
      <c r="AI502" s="146"/>
      <c r="AJ502" s="17"/>
      <c r="AK502" s="17"/>
      <c r="AL502" s="146"/>
      <c r="AM502" s="146"/>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11"/>
      <c r="DW502" s="111"/>
      <c r="DX502" s="111"/>
      <c r="DY502" s="111"/>
      <c r="DZ502" s="111"/>
      <c r="EA502" s="111"/>
      <c r="EB502" s="17"/>
      <c r="EC502" s="17"/>
      <c r="ED502" s="17"/>
      <c r="EE502" s="17"/>
      <c r="EF502" s="17"/>
      <c r="EG502" s="17"/>
      <c r="EH502" s="17"/>
      <c r="EI502" s="17"/>
      <c r="EJ502" s="17"/>
      <c r="EK502" s="17"/>
    </row>
    <row r="503" spans="1:141" ht="16.5" customHeight="1">
      <c r="A503" s="17"/>
      <c r="B503" s="17"/>
      <c r="C503" s="17"/>
      <c r="D503" s="145"/>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46"/>
      <c r="AI503" s="146"/>
      <c r="AJ503" s="17"/>
      <c r="AK503" s="17"/>
      <c r="AL503" s="146"/>
      <c r="AM503" s="146"/>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11"/>
      <c r="DW503" s="111"/>
      <c r="DX503" s="111"/>
      <c r="DY503" s="111"/>
      <c r="DZ503" s="111"/>
      <c r="EA503" s="111"/>
      <c r="EB503" s="17"/>
      <c r="EC503" s="17"/>
      <c r="ED503" s="17"/>
      <c r="EE503" s="17"/>
      <c r="EF503" s="17"/>
      <c r="EG503" s="17"/>
      <c r="EH503" s="17"/>
      <c r="EI503" s="17"/>
      <c r="EJ503" s="17"/>
      <c r="EK503" s="17"/>
    </row>
    <row r="504" spans="1:141" ht="16.5" customHeight="1">
      <c r="A504" s="17"/>
      <c r="B504" s="17"/>
      <c r="C504" s="17"/>
      <c r="D504" s="145"/>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46"/>
      <c r="AI504" s="146"/>
      <c r="AJ504" s="17"/>
      <c r="AK504" s="17"/>
      <c r="AL504" s="146"/>
      <c r="AM504" s="146"/>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11"/>
      <c r="DW504" s="111"/>
      <c r="DX504" s="111"/>
      <c r="DY504" s="111"/>
      <c r="DZ504" s="111"/>
      <c r="EA504" s="111"/>
      <c r="EB504" s="17"/>
      <c r="EC504" s="17"/>
      <c r="ED504" s="17"/>
      <c r="EE504" s="17"/>
      <c r="EF504" s="17"/>
      <c r="EG504" s="17"/>
      <c r="EH504" s="17"/>
      <c r="EI504" s="17"/>
      <c r="EJ504" s="17"/>
      <c r="EK504" s="17"/>
    </row>
    <row r="505" spans="1:141" ht="16.5" customHeight="1">
      <c r="A505" s="17"/>
      <c r="B505" s="17"/>
      <c r="C505" s="17"/>
      <c r="D505" s="145"/>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46"/>
      <c r="AI505" s="146"/>
      <c r="AJ505" s="17"/>
      <c r="AK505" s="17"/>
      <c r="AL505" s="146"/>
      <c r="AM505" s="146"/>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11"/>
      <c r="DW505" s="111"/>
      <c r="DX505" s="111"/>
      <c r="DY505" s="111"/>
      <c r="DZ505" s="111"/>
      <c r="EA505" s="111"/>
      <c r="EB505" s="17"/>
      <c r="EC505" s="17"/>
      <c r="ED505" s="17"/>
      <c r="EE505" s="17"/>
      <c r="EF505" s="17"/>
      <c r="EG505" s="17"/>
      <c r="EH505" s="17"/>
      <c r="EI505" s="17"/>
      <c r="EJ505" s="17"/>
      <c r="EK505" s="17"/>
    </row>
    <row r="506" spans="1:141" ht="16.5" customHeight="1">
      <c r="A506" s="17"/>
      <c r="B506" s="17"/>
      <c r="C506" s="17"/>
      <c r="D506" s="145"/>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46"/>
      <c r="AI506" s="146"/>
      <c r="AJ506" s="17"/>
      <c r="AK506" s="17"/>
      <c r="AL506" s="146"/>
      <c r="AM506" s="146"/>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11"/>
      <c r="DW506" s="111"/>
      <c r="DX506" s="111"/>
      <c r="DY506" s="111"/>
      <c r="DZ506" s="111"/>
      <c r="EA506" s="111"/>
      <c r="EB506" s="17"/>
      <c r="EC506" s="17"/>
      <c r="ED506" s="17"/>
      <c r="EE506" s="17"/>
      <c r="EF506" s="17"/>
      <c r="EG506" s="17"/>
      <c r="EH506" s="17"/>
      <c r="EI506" s="17"/>
      <c r="EJ506" s="17"/>
      <c r="EK506" s="17"/>
    </row>
    <row r="507" spans="1:141" ht="16.5" customHeight="1">
      <c r="A507" s="17"/>
      <c r="B507" s="17"/>
      <c r="C507" s="17"/>
      <c r="D507" s="145"/>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46"/>
      <c r="AI507" s="146"/>
      <c r="AJ507" s="17"/>
      <c r="AK507" s="17"/>
      <c r="AL507" s="146"/>
      <c r="AM507" s="146"/>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11"/>
      <c r="DW507" s="111"/>
      <c r="DX507" s="111"/>
      <c r="DY507" s="111"/>
      <c r="DZ507" s="111"/>
      <c r="EA507" s="111"/>
      <c r="EB507" s="17"/>
      <c r="EC507" s="17"/>
      <c r="ED507" s="17"/>
      <c r="EE507" s="17"/>
      <c r="EF507" s="17"/>
      <c r="EG507" s="17"/>
      <c r="EH507" s="17"/>
      <c r="EI507" s="17"/>
      <c r="EJ507" s="17"/>
      <c r="EK507" s="17"/>
    </row>
    <row r="508" spans="1:141" ht="16.5" customHeight="1">
      <c r="A508" s="17"/>
      <c r="B508" s="17"/>
      <c r="C508" s="17"/>
      <c r="D508" s="145"/>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46"/>
      <c r="AI508" s="146"/>
      <c r="AJ508" s="17"/>
      <c r="AK508" s="17"/>
      <c r="AL508" s="146"/>
      <c r="AM508" s="146"/>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11"/>
      <c r="DW508" s="111"/>
      <c r="DX508" s="111"/>
      <c r="DY508" s="111"/>
      <c r="DZ508" s="111"/>
      <c r="EA508" s="111"/>
      <c r="EB508" s="17"/>
      <c r="EC508" s="17"/>
      <c r="ED508" s="17"/>
      <c r="EE508" s="17"/>
      <c r="EF508" s="17"/>
      <c r="EG508" s="17"/>
      <c r="EH508" s="17"/>
      <c r="EI508" s="17"/>
      <c r="EJ508" s="17"/>
      <c r="EK508" s="17"/>
    </row>
    <row r="509" spans="1:141" ht="16.5" customHeight="1">
      <c r="A509" s="17"/>
      <c r="B509" s="17"/>
      <c r="C509" s="17"/>
      <c r="D509" s="145"/>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46"/>
      <c r="AI509" s="146"/>
      <c r="AJ509" s="17"/>
      <c r="AK509" s="17"/>
      <c r="AL509" s="146"/>
      <c r="AM509" s="146"/>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11"/>
      <c r="DW509" s="111"/>
      <c r="DX509" s="111"/>
      <c r="DY509" s="111"/>
      <c r="DZ509" s="111"/>
      <c r="EA509" s="111"/>
      <c r="EB509" s="17"/>
      <c r="EC509" s="17"/>
      <c r="ED509" s="17"/>
      <c r="EE509" s="17"/>
      <c r="EF509" s="17"/>
      <c r="EG509" s="17"/>
      <c r="EH509" s="17"/>
      <c r="EI509" s="17"/>
      <c r="EJ509" s="17"/>
      <c r="EK509" s="17"/>
    </row>
    <row r="510" spans="1:141" ht="16.5" customHeight="1">
      <c r="A510" s="17"/>
      <c r="B510" s="17"/>
      <c r="C510" s="17"/>
      <c r="D510" s="145"/>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46"/>
      <c r="AI510" s="146"/>
      <c r="AJ510" s="17"/>
      <c r="AK510" s="17"/>
      <c r="AL510" s="146"/>
      <c r="AM510" s="146"/>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11"/>
      <c r="DW510" s="111"/>
      <c r="DX510" s="111"/>
      <c r="DY510" s="111"/>
      <c r="DZ510" s="111"/>
      <c r="EA510" s="111"/>
      <c r="EB510" s="17"/>
      <c r="EC510" s="17"/>
      <c r="ED510" s="17"/>
      <c r="EE510" s="17"/>
      <c r="EF510" s="17"/>
      <c r="EG510" s="17"/>
      <c r="EH510" s="17"/>
      <c r="EI510" s="17"/>
      <c r="EJ510" s="17"/>
      <c r="EK510" s="17"/>
    </row>
    <row r="511" spans="1:141" ht="16.5" customHeight="1">
      <c r="A511" s="17"/>
      <c r="B511" s="17"/>
      <c r="C511" s="17"/>
      <c r="D511" s="145"/>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46"/>
      <c r="AI511" s="146"/>
      <c r="AJ511" s="17"/>
      <c r="AK511" s="17"/>
      <c r="AL511" s="146"/>
      <c r="AM511" s="146"/>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11"/>
      <c r="DW511" s="111"/>
      <c r="DX511" s="111"/>
      <c r="DY511" s="111"/>
      <c r="DZ511" s="111"/>
      <c r="EA511" s="111"/>
      <c r="EB511" s="17"/>
      <c r="EC511" s="17"/>
      <c r="ED511" s="17"/>
      <c r="EE511" s="17"/>
      <c r="EF511" s="17"/>
      <c r="EG511" s="17"/>
      <c r="EH511" s="17"/>
      <c r="EI511" s="17"/>
      <c r="EJ511" s="17"/>
      <c r="EK511" s="17"/>
    </row>
    <row r="512" spans="1:141" ht="16.5" customHeight="1">
      <c r="A512" s="17"/>
      <c r="B512" s="17"/>
      <c r="C512" s="17"/>
      <c r="D512" s="145"/>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46"/>
      <c r="AI512" s="146"/>
      <c r="AJ512" s="17"/>
      <c r="AK512" s="17"/>
      <c r="AL512" s="146"/>
      <c r="AM512" s="146"/>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11"/>
      <c r="DW512" s="111"/>
      <c r="DX512" s="111"/>
      <c r="DY512" s="111"/>
      <c r="DZ512" s="111"/>
      <c r="EA512" s="111"/>
      <c r="EB512" s="17"/>
      <c r="EC512" s="17"/>
      <c r="ED512" s="17"/>
      <c r="EE512" s="17"/>
      <c r="EF512" s="17"/>
      <c r="EG512" s="17"/>
      <c r="EH512" s="17"/>
      <c r="EI512" s="17"/>
      <c r="EJ512" s="17"/>
      <c r="EK512" s="17"/>
    </row>
    <row r="513" spans="1:141" ht="16.5" customHeight="1">
      <c r="A513" s="17"/>
      <c r="B513" s="17"/>
      <c r="C513" s="17"/>
      <c r="D513" s="145"/>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46"/>
      <c r="AI513" s="146"/>
      <c r="AJ513" s="17"/>
      <c r="AK513" s="17"/>
      <c r="AL513" s="146"/>
      <c r="AM513" s="146"/>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11"/>
      <c r="DW513" s="111"/>
      <c r="DX513" s="111"/>
      <c r="DY513" s="111"/>
      <c r="DZ513" s="111"/>
      <c r="EA513" s="111"/>
      <c r="EB513" s="17"/>
      <c r="EC513" s="17"/>
      <c r="ED513" s="17"/>
      <c r="EE513" s="17"/>
      <c r="EF513" s="17"/>
      <c r="EG513" s="17"/>
      <c r="EH513" s="17"/>
      <c r="EI513" s="17"/>
      <c r="EJ513" s="17"/>
      <c r="EK513" s="17"/>
    </row>
    <row r="514" spans="1:141" ht="16.5" customHeight="1">
      <c r="A514" s="17"/>
      <c r="B514" s="17"/>
      <c r="C514" s="17"/>
      <c r="D514" s="145"/>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46"/>
      <c r="AI514" s="146"/>
      <c r="AJ514" s="17"/>
      <c r="AK514" s="17"/>
      <c r="AL514" s="146"/>
      <c r="AM514" s="146"/>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11"/>
      <c r="DW514" s="111"/>
      <c r="DX514" s="111"/>
      <c r="DY514" s="111"/>
      <c r="DZ514" s="111"/>
      <c r="EA514" s="111"/>
      <c r="EB514" s="17"/>
      <c r="EC514" s="17"/>
      <c r="ED514" s="17"/>
      <c r="EE514" s="17"/>
      <c r="EF514" s="17"/>
      <c r="EG514" s="17"/>
      <c r="EH514" s="17"/>
      <c r="EI514" s="17"/>
      <c r="EJ514" s="17"/>
      <c r="EK514" s="17"/>
    </row>
    <row r="515" spans="1:141" ht="16.5" customHeight="1">
      <c r="A515" s="17"/>
      <c r="B515" s="17"/>
      <c r="C515" s="17"/>
      <c r="D515" s="145"/>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46"/>
      <c r="AI515" s="146"/>
      <c r="AJ515" s="17"/>
      <c r="AK515" s="17"/>
      <c r="AL515" s="146"/>
      <c r="AM515" s="146"/>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11"/>
      <c r="DW515" s="111"/>
      <c r="DX515" s="111"/>
      <c r="DY515" s="111"/>
      <c r="DZ515" s="111"/>
      <c r="EA515" s="111"/>
      <c r="EB515" s="17"/>
      <c r="EC515" s="17"/>
      <c r="ED515" s="17"/>
      <c r="EE515" s="17"/>
      <c r="EF515" s="17"/>
      <c r="EG515" s="17"/>
      <c r="EH515" s="17"/>
      <c r="EI515" s="17"/>
      <c r="EJ515" s="17"/>
      <c r="EK515" s="17"/>
    </row>
    <row r="516" spans="1:141" ht="16.5" customHeight="1">
      <c r="A516" s="17"/>
      <c r="B516" s="17"/>
      <c r="C516" s="17"/>
      <c r="D516" s="145"/>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46"/>
      <c r="AI516" s="146"/>
      <c r="AJ516" s="17"/>
      <c r="AK516" s="17"/>
      <c r="AL516" s="146"/>
      <c r="AM516" s="146"/>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11"/>
      <c r="DW516" s="111"/>
      <c r="DX516" s="111"/>
      <c r="DY516" s="111"/>
      <c r="DZ516" s="111"/>
      <c r="EA516" s="111"/>
      <c r="EB516" s="17"/>
      <c r="EC516" s="17"/>
      <c r="ED516" s="17"/>
      <c r="EE516" s="17"/>
      <c r="EF516" s="17"/>
      <c r="EG516" s="17"/>
      <c r="EH516" s="17"/>
      <c r="EI516" s="17"/>
      <c r="EJ516" s="17"/>
      <c r="EK516" s="17"/>
    </row>
    <row r="517" spans="1:141" ht="16.5" customHeight="1">
      <c r="A517" s="17"/>
      <c r="B517" s="17"/>
      <c r="C517" s="17"/>
      <c r="D517" s="145"/>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46"/>
      <c r="AI517" s="146"/>
      <c r="AJ517" s="17"/>
      <c r="AK517" s="17"/>
      <c r="AL517" s="146"/>
      <c r="AM517" s="146"/>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11"/>
      <c r="DW517" s="111"/>
      <c r="DX517" s="111"/>
      <c r="DY517" s="111"/>
      <c r="DZ517" s="111"/>
      <c r="EA517" s="111"/>
      <c r="EB517" s="17"/>
      <c r="EC517" s="17"/>
      <c r="ED517" s="17"/>
      <c r="EE517" s="17"/>
      <c r="EF517" s="17"/>
      <c r="EG517" s="17"/>
      <c r="EH517" s="17"/>
      <c r="EI517" s="17"/>
      <c r="EJ517" s="17"/>
      <c r="EK517" s="17"/>
    </row>
    <row r="518" spans="1:141" ht="16.5" customHeight="1">
      <c r="A518" s="17"/>
      <c r="B518" s="17"/>
      <c r="C518" s="17"/>
      <c r="D518" s="145"/>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46"/>
      <c r="AI518" s="146"/>
      <c r="AJ518" s="17"/>
      <c r="AK518" s="17"/>
      <c r="AL518" s="146"/>
      <c r="AM518" s="146"/>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11"/>
      <c r="DW518" s="111"/>
      <c r="DX518" s="111"/>
      <c r="DY518" s="111"/>
      <c r="DZ518" s="111"/>
      <c r="EA518" s="111"/>
      <c r="EB518" s="17"/>
      <c r="EC518" s="17"/>
      <c r="ED518" s="17"/>
      <c r="EE518" s="17"/>
      <c r="EF518" s="17"/>
      <c r="EG518" s="17"/>
      <c r="EH518" s="17"/>
      <c r="EI518" s="17"/>
      <c r="EJ518" s="17"/>
      <c r="EK518" s="17"/>
    </row>
    <row r="519" spans="1:141" ht="16.5" customHeight="1">
      <c r="A519" s="17"/>
      <c r="B519" s="17"/>
      <c r="C519" s="17"/>
      <c r="D519" s="145"/>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46"/>
      <c r="AI519" s="146"/>
      <c r="AJ519" s="17"/>
      <c r="AK519" s="17"/>
      <c r="AL519" s="146"/>
      <c r="AM519" s="146"/>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11"/>
      <c r="DW519" s="111"/>
      <c r="DX519" s="111"/>
      <c r="DY519" s="111"/>
      <c r="DZ519" s="111"/>
      <c r="EA519" s="111"/>
      <c r="EB519" s="17"/>
      <c r="EC519" s="17"/>
      <c r="ED519" s="17"/>
      <c r="EE519" s="17"/>
      <c r="EF519" s="17"/>
      <c r="EG519" s="17"/>
      <c r="EH519" s="17"/>
      <c r="EI519" s="17"/>
      <c r="EJ519" s="17"/>
      <c r="EK519" s="17"/>
    </row>
    <row r="520" spans="1:141" ht="16.5" customHeight="1">
      <c r="A520" s="17"/>
      <c r="B520" s="17"/>
      <c r="C520" s="17"/>
      <c r="D520" s="145"/>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46"/>
      <c r="AI520" s="146"/>
      <c r="AJ520" s="17"/>
      <c r="AK520" s="17"/>
      <c r="AL520" s="146"/>
      <c r="AM520" s="146"/>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11"/>
      <c r="DW520" s="111"/>
      <c r="DX520" s="111"/>
      <c r="DY520" s="111"/>
      <c r="DZ520" s="111"/>
      <c r="EA520" s="111"/>
      <c r="EB520" s="17"/>
      <c r="EC520" s="17"/>
      <c r="ED520" s="17"/>
      <c r="EE520" s="17"/>
      <c r="EF520" s="17"/>
      <c r="EG520" s="17"/>
      <c r="EH520" s="17"/>
      <c r="EI520" s="17"/>
      <c r="EJ520" s="17"/>
      <c r="EK520" s="17"/>
    </row>
    <row r="521" spans="1:141" ht="16.5" customHeight="1">
      <c r="A521" s="17"/>
      <c r="B521" s="17"/>
      <c r="C521" s="17"/>
      <c r="D521" s="145"/>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46"/>
      <c r="AI521" s="146"/>
      <c r="AJ521" s="17"/>
      <c r="AK521" s="17"/>
      <c r="AL521" s="146"/>
      <c r="AM521" s="146"/>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11"/>
      <c r="DW521" s="111"/>
      <c r="DX521" s="111"/>
      <c r="DY521" s="111"/>
      <c r="DZ521" s="111"/>
      <c r="EA521" s="111"/>
      <c r="EB521" s="17"/>
      <c r="EC521" s="17"/>
      <c r="ED521" s="17"/>
      <c r="EE521" s="17"/>
      <c r="EF521" s="17"/>
      <c r="EG521" s="17"/>
      <c r="EH521" s="17"/>
      <c r="EI521" s="17"/>
      <c r="EJ521" s="17"/>
      <c r="EK521" s="17"/>
    </row>
    <row r="522" spans="1:141" ht="16.5" customHeight="1">
      <c r="A522" s="17"/>
      <c r="B522" s="17"/>
      <c r="C522" s="17"/>
      <c r="D522" s="145"/>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46"/>
      <c r="AI522" s="146"/>
      <c r="AJ522" s="17"/>
      <c r="AK522" s="17"/>
      <c r="AL522" s="146"/>
      <c r="AM522" s="146"/>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11"/>
      <c r="DW522" s="111"/>
      <c r="DX522" s="111"/>
      <c r="DY522" s="111"/>
      <c r="DZ522" s="111"/>
      <c r="EA522" s="111"/>
      <c r="EB522" s="17"/>
      <c r="EC522" s="17"/>
      <c r="ED522" s="17"/>
      <c r="EE522" s="17"/>
      <c r="EF522" s="17"/>
      <c r="EG522" s="17"/>
      <c r="EH522" s="17"/>
      <c r="EI522" s="17"/>
      <c r="EJ522" s="17"/>
      <c r="EK522" s="17"/>
    </row>
    <row r="523" spans="1:141" ht="16.5" customHeight="1">
      <c r="A523" s="17"/>
      <c r="B523" s="17"/>
      <c r="C523" s="17"/>
      <c r="D523" s="145"/>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46"/>
      <c r="AI523" s="146"/>
      <c r="AJ523" s="17"/>
      <c r="AK523" s="17"/>
      <c r="AL523" s="146"/>
      <c r="AM523" s="146"/>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11"/>
      <c r="DW523" s="111"/>
      <c r="DX523" s="111"/>
      <c r="DY523" s="111"/>
      <c r="DZ523" s="111"/>
      <c r="EA523" s="111"/>
      <c r="EB523" s="17"/>
      <c r="EC523" s="17"/>
      <c r="ED523" s="17"/>
      <c r="EE523" s="17"/>
      <c r="EF523" s="17"/>
      <c r="EG523" s="17"/>
      <c r="EH523" s="17"/>
      <c r="EI523" s="17"/>
      <c r="EJ523" s="17"/>
      <c r="EK523" s="17"/>
    </row>
    <row r="524" spans="1:141" ht="16.5" customHeight="1">
      <c r="A524" s="17"/>
      <c r="B524" s="17"/>
      <c r="C524" s="17"/>
      <c r="D524" s="145"/>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46"/>
      <c r="AI524" s="146"/>
      <c r="AJ524" s="17"/>
      <c r="AK524" s="17"/>
      <c r="AL524" s="146"/>
      <c r="AM524" s="146"/>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11"/>
      <c r="DW524" s="111"/>
      <c r="DX524" s="111"/>
      <c r="DY524" s="111"/>
      <c r="DZ524" s="111"/>
      <c r="EA524" s="111"/>
      <c r="EB524" s="17"/>
      <c r="EC524" s="17"/>
      <c r="ED524" s="17"/>
      <c r="EE524" s="17"/>
      <c r="EF524" s="17"/>
      <c r="EG524" s="17"/>
      <c r="EH524" s="17"/>
      <c r="EI524" s="17"/>
      <c r="EJ524" s="17"/>
      <c r="EK524" s="17"/>
    </row>
    <row r="525" spans="1:141" ht="16.5" customHeight="1">
      <c r="A525" s="17"/>
      <c r="B525" s="17"/>
      <c r="C525" s="17"/>
      <c r="D525" s="145"/>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46"/>
      <c r="AI525" s="146"/>
      <c r="AJ525" s="17"/>
      <c r="AK525" s="17"/>
      <c r="AL525" s="146"/>
      <c r="AM525" s="146"/>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11"/>
      <c r="DW525" s="111"/>
      <c r="DX525" s="111"/>
      <c r="DY525" s="111"/>
      <c r="DZ525" s="111"/>
      <c r="EA525" s="111"/>
      <c r="EB525" s="17"/>
      <c r="EC525" s="17"/>
      <c r="ED525" s="17"/>
      <c r="EE525" s="17"/>
      <c r="EF525" s="17"/>
      <c r="EG525" s="17"/>
      <c r="EH525" s="17"/>
      <c r="EI525" s="17"/>
      <c r="EJ525" s="17"/>
      <c r="EK525" s="17"/>
    </row>
    <row r="526" spans="1:141" ht="16.5" customHeight="1">
      <c r="A526" s="17"/>
      <c r="B526" s="17"/>
      <c r="C526" s="17"/>
      <c r="D526" s="145"/>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46"/>
      <c r="AI526" s="146"/>
      <c r="AJ526" s="17"/>
      <c r="AK526" s="17"/>
      <c r="AL526" s="146"/>
      <c r="AM526" s="146"/>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11"/>
      <c r="DW526" s="111"/>
      <c r="DX526" s="111"/>
      <c r="DY526" s="111"/>
      <c r="DZ526" s="111"/>
      <c r="EA526" s="111"/>
      <c r="EB526" s="17"/>
      <c r="EC526" s="17"/>
      <c r="ED526" s="17"/>
      <c r="EE526" s="17"/>
      <c r="EF526" s="17"/>
      <c r="EG526" s="17"/>
      <c r="EH526" s="17"/>
      <c r="EI526" s="17"/>
      <c r="EJ526" s="17"/>
      <c r="EK526" s="17"/>
    </row>
    <row r="527" spans="1:141" ht="16.5" customHeight="1">
      <c r="A527" s="17"/>
      <c r="B527" s="17"/>
      <c r="C527" s="17"/>
      <c r="D527" s="145"/>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46"/>
      <c r="AI527" s="146"/>
      <c r="AJ527" s="17"/>
      <c r="AK527" s="17"/>
      <c r="AL527" s="146"/>
      <c r="AM527" s="146"/>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11"/>
      <c r="DW527" s="111"/>
      <c r="DX527" s="111"/>
      <c r="DY527" s="111"/>
      <c r="DZ527" s="111"/>
      <c r="EA527" s="111"/>
      <c r="EB527" s="17"/>
      <c r="EC527" s="17"/>
      <c r="ED527" s="17"/>
      <c r="EE527" s="17"/>
      <c r="EF527" s="17"/>
      <c r="EG527" s="17"/>
      <c r="EH527" s="17"/>
      <c r="EI527" s="17"/>
      <c r="EJ527" s="17"/>
      <c r="EK527" s="17"/>
    </row>
    <row r="528" spans="1:141" ht="16.5" customHeight="1">
      <c r="A528" s="17"/>
      <c r="B528" s="17"/>
      <c r="C528" s="17"/>
      <c r="D528" s="145"/>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46"/>
      <c r="AI528" s="146"/>
      <c r="AJ528" s="17"/>
      <c r="AK528" s="17"/>
      <c r="AL528" s="146"/>
      <c r="AM528" s="146"/>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11"/>
      <c r="DW528" s="111"/>
      <c r="DX528" s="111"/>
      <c r="DY528" s="111"/>
      <c r="DZ528" s="111"/>
      <c r="EA528" s="111"/>
      <c r="EB528" s="17"/>
      <c r="EC528" s="17"/>
      <c r="ED528" s="17"/>
      <c r="EE528" s="17"/>
      <c r="EF528" s="17"/>
      <c r="EG528" s="17"/>
      <c r="EH528" s="17"/>
      <c r="EI528" s="17"/>
      <c r="EJ528" s="17"/>
      <c r="EK528" s="17"/>
    </row>
    <row r="529" spans="1:141" ht="16.5" customHeight="1">
      <c r="A529" s="17"/>
      <c r="B529" s="17"/>
      <c r="C529" s="17"/>
      <c r="D529" s="145"/>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46"/>
      <c r="AI529" s="146"/>
      <c r="AJ529" s="17"/>
      <c r="AK529" s="17"/>
      <c r="AL529" s="146"/>
      <c r="AM529" s="146"/>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11"/>
      <c r="DW529" s="111"/>
      <c r="DX529" s="111"/>
      <c r="DY529" s="111"/>
      <c r="DZ529" s="111"/>
      <c r="EA529" s="111"/>
      <c r="EB529" s="17"/>
      <c r="EC529" s="17"/>
      <c r="ED529" s="17"/>
      <c r="EE529" s="17"/>
      <c r="EF529" s="17"/>
      <c r="EG529" s="17"/>
      <c r="EH529" s="17"/>
      <c r="EI529" s="17"/>
      <c r="EJ529" s="17"/>
      <c r="EK529" s="17"/>
    </row>
    <row r="530" spans="1:141" ht="16.5" customHeight="1">
      <c r="A530" s="17"/>
      <c r="B530" s="17"/>
      <c r="C530" s="17"/>
      <c r="D530" s="145"/>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46"/>
      <c r="AI530" s="146"/>
      <c r="AJ530" s="17"/>
      <c r="AK530" s="17"/>
      <c r="AL530" s="146"/>
      <c r="AM530" s="146"/>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11"/>
      <c r="DW530" s="111"/>
      <c r="DX530" s="111"/>
      <c r="DY530" s="111"/>
      <c r="DZ530" s="111"/>
      <c r="EA530" s="111"/>
      <c r="EB530" s="17"/>
      <c r="EC530" s="17"/>
      <c r="ED530" s="17"/>
      <c r="EE530" s="17"/>
      <c r="EF530" s="17"/>
      <c r="EG530" s="17"/>
      <c r="EH530" s="17"/>
      <c r="EI530" s="17"/>
      <c r="EJ530" s="17"/>
      <c r="EK530" s="17"/>
    </row>
    <row r="531" spans="1:141" ht="16.5" customHeight="1">
      <c r="A531" s="17"/>
      <c r="B531" s="17"/>
      <c r="C531" s="17"/>
      <c r="D531" s="145"/>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46"/>
      <c r="AI531" s="146"/>
      <c r="AJ531" s="17"/>
      <c r="AK531" s="17"/>
      <c r="AL531" s="146"/>
      <c r="AM531" s="146"/>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11"/>
      <c r="DW531" s="111"/>
      <c r="DX531" s="111"/>
      <c r="DY531" s="111"/>
      <c r="DZ531" s="111"/>
      <c r="EA531" s="111"/>
      <c r="EB531" s="17"/>
      <c r="EC531" s="17"/>
      <c r="ED531" s="17"/>
      <c r="EE531" s="17"/>
      <c r="EF531" s="17"/>
      <c r="EG531" s="17"/>
      <c r="EH531" s="17"/>
      <c r="EI531" s="17"/>
      <c r="EJ531" s="17"/>
      <c r="EK531" s="17"/>
    </row>
    <row r="532" spans="1:141" ht="16.5" customHeight="1">
      <c r="A532" s="17"/>
      <c r="B532" s="17"/>
      <c r="C532" s="17"/>
      <c r="D532" s="145"/>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46"/>
      <c r="AI532" s="146"/>
      <c r="AJ532" s="17"/>
      <c r="AK532" s="17"/>
      <c r="AL532" s="146"/>
      <c r="AM532" s="146"/>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11"/>
      <c r="DW532" s="111"/>
      <c r="DX532" s="111"/>
      <c r="DY532" s="111"/>
      <c r="DZ532" s="111"/>
      <c r="EA532" s="111"/>
      <c r="EB532" s="17"/>
      <c r="EC532" s="17"/>
      <c r="ED532" s="17"/>
      <c r="EE532" s="17"/>
      <c r="EF532" s="17"/>
      <c r="EG532" s="17"/>
      <c r="EH532" s="17"/>
      <c r="EI532" s="17"/>
      <c r="EJ532" s="17"/>
      <c r="EK532" s="17"/>
    </row>
    <row r="533" spans="1:141" ht="16.5" customHeight="1">
      <c r="A533" s="17"/>
      <c r="B533" s="17"/>
      <c r="C533" s="17"/>
      <c r="D533" s="145"/>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46"/>
      <c r="AI533" s="146"/>
      <c r="AJ533" s="17"/>
      <c r="AK533" s="17"/>
      <c r="AL533" s="146"/>
      <c r="AM533" s="146"/>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11"/>
      <c r="DW533" s="111"/>
      <c r="DX533" s="111"/>
      <c r="DY533" s="111"/>
      <c r="DZ533" s="111"/>
      <c r="EA533" s="111"/>
      <c r="EB533" s="17"/>
      <c r="EC533" s="17"/>
      <c r="ED533" s="17"/>
      <c r="EE533" s="17"/>
      <c r="EF533" s="17"/>
      <c r="EG533" s="17"/>
      <c r="EH533" s="17"/>
      <c r="EI533" s="17"/>
      <c r="EJ533" s="17"/>
      <c r="EK533" s="17"/>
    </row>
    <row r="534" spans="1:141" ht="16.5" customHeight="1">
      <c r="A534" s="17"/>
      <c r="B534" s="17"/>
      <c r="C534" s="17"/>
      <c r="D534" s="145"/>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46"/>
      <c r="AI534" s="146"/>
      <c r="AJ534" s="17"/>
      <c r="AK534" s="17"/>
      <c r="AL534" s="146"/>
      <c r="AM534" s="146"/>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11"/>
      <c r="DW534" s="111"/>
      <c r="DX534" s="111"/>
      <c r="DY534" s="111"/>
      <c r="DZ534" s="111"/>
      <c r="EA534" s="111"/>
      <c r="EB534" s="17"/>
      <c r="EC534" s="17"/>
      <c r="ED534" s="17"/>
      <c r="EE534" s="17"/>
      <c r="EF534" s="17"/>
      <c r="EG534" s="17"/>
      <c r="EH534" s="17"/>
      <c r="EI534" s="17"/>
      <c r="EJ534" s="17"/>
      <c r="EK534" s="17"/>
    </row>
    <row r="535" spans="1:141" ht="16.5" customHeight="1">
      <c r="A535" s="17"/>
      <c r="B535" s="17"/>
      <c r="C535" s="17"/>
      <c r="D535" s="145"/>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46"/>
      <c r="AI535" s="146"/>
      <c r="AJ535" s="17"/>
      <c r="AK535" s="17"/>
      <c r="AL535" s="146"/>
      <c r="AM535" s="146"/>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11"/>
      <c r="DW535" s="111"/>
      <c r="DX535" s="111"/>
      <c r="DY535" s="111"/>
      <c r="DZ535" s="111"/>
      <c r="EA535" s="111"/>
      <c r="EB535" s="17"/>
      <c r="EC535" s="17"/>
      <c r="ED535" s="17"/>
      <c r="EE535" s="17"/>
      <c r="EF535" s="17"/>
      <c r="EG535" s="17"/>
      <c r="EH535" s="17"/>
      <c r="EI535" s="17"/>
      <c r="EJ535" s="17"/>
      <c r="EK535" s="17"/>
    </row>
    <row r="536" spans="1:141" ht="16.5" customHeight="1">
      <c r="A536" s="17"/>
      <c r="B536" s="17"/>
      <c r="C536" s="17"/>
      <c r="D536" s="145"/>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46"/>
      <c r="AI536" s="146"/>
      <c r="AJ536" s="17"/>
      <c r="AK536" s="17"/>
      <c r="AL536" s="146"/>
      <c r="AM536" s="146"/>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11"/>
      <c r="DW536" s="111"/>
      <c r="DX536" s="111"/>
      <c r="DY536" s="111"/>
      <c r="DZ536" s="111"/>
      <c r="EA536" s="111"/>
      <c r="EB536" s="17"/>
      <c r="EC536" s="17"/>
      <c r="ED536" s="17"/>
      <c r="EE536" s="17"/>
      <c r="EF536" s="17"/>
      <c r="EG536" s="17"/>
      <c r="EH536" s="17"/>
      <c r="EI536" s="17"/>
      <c r="EJ536" s="17"/>
      <c r="EK536" s="17"/>
    </row>
    <row r="537" spans="1:141" ht="16.5" customHeight="1">
      <c r="A537" s="17"/>
      <c r="B537" s="17"/>
      <c r="C537" s="17"/>
      <c r="D537" s="145"/>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46"/>
      <c r="AI537" s="146"/>
      <c r="AJ537" s="17"/>
      <c r="AK537" s="17"/>
      <c r="AL537" s="146"/>
      <c r="AM537" s="146"/>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11"/>
      <c r="DW537" s="111"/>
      <c r="DX537" s="111"/>
      <c r="DY537" s="111"/>
      <c r="DZ537" s="111"/>
      <c r="EA537" s="111"/>
      <c r="EB537" s="17"/>
      <c r="EC537" s="17"/>
      <c r="ED537" s="17"/>
      <c r="EE537" s="17"/>
      <c r="EF537" s="17"/>
      <c r="EG537" s="17"/>
      <c r="EH537" s="17"/>
      <c r="EI537" s="17"/>
      <c r="EJ537" s="17"/>
      <c r="EK537" s="17"/>
    </row>
    <row r="538" spans="1:141" ht="16.5" customHeight="1">
      <c r="A538" s="17"/>
      <c r="B538" s="17"/>
      <c r="C538" s="17"/>
      <c r="D538" s="145"/>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46"/>
      <c r="AI538" s="146"/>
      <c r="AJ538" s="17"/>
      <c r="AK538" s="17"/>
      <c r="AL538" s="146"/>
      <c r="AM538" s="146"/>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11"/>
      <c r="DW538" s="111"/>
      <c r="DX538" s="111"/>
      <c r="DY538" s="111"/>
      <c r="DZ538" s="111"/>
      <c r="EA538" s="111"/>
      <c r="EB538" s="17"/>
      <c r="EC538" s="17"/>
      <c r="ED538" s="17"/>
      <c r="EE538" s="17"/>
      <c r="EF538" s="17"/>
      <c r="EG538" s="17"/>
      <c r="EH538" s="17"/>
      <c r="EI538" s="17"/>
      <c r="EJ538" s="17"/>
      <c r="EK538" s="17"/>
    </row>
    <row r="539" spans="1:141" ht="16.5" customHeight="1">
      <c r="A539" s="17"/>
      <c r="B539" s="17"/>
      <c r="C539" s="17"/>
      <c r="D539" s="145"/>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46"/>
      <c r="AI539" s="146"/>
      <c r="AJ539" s="17"/>
      <c r="AK539" s="17"/>
      <c r="AL539" s="146"/>
      <c r="AM539" s="146"/>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11"/>
      <c r="DW539" s="111"/>
      <c r="DX539" s="111"/>
      <c r="DY539" s="111"/>
      <c r="DZ539" s="111"/>
      <c r="EA539" s="111"/>
      <c r="EB539" s="17"/>
      <c r="EC539" s="17"/>
      <c r="ED539" s="17"/>
      <c r="EE539" s="17"/>
      <c r="EF539" s="17"/>
      <c r="EG539" s="17"/>
      <c r="EH539" s="17"/>
      <c r="EI539" s="17"/>
      <c r="EJ539" s="17"/>
      <c r="EK539" s="17"/>
    </row>
    <row r="540" spans="1:141" ht="16.5" customHeight="1">
      <c r="A540" s="17"/>
      <c r="B540" s="17"/>
      <c r="C540" s="17"/>
      <c r="D540" s="145"/>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46"/>
      <c r="AI540" s="146"/>
      <c r="AJ540" s="17"/>
      <c r="AK540" s="17"/>
      <c r="AL540" s="146"/>
      <c r="AM540" s="146"/>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11"/>
      <c r="DW540" s="111"/>
      <c r="DX540" s="111"/>
      <c r="DY540" s="111"/>
      <c r="DZ540" s="111"/>
      <c r="EA540" s="111"/>
      <c r="EB540" s="17"/>
      <c r="EC540" s="17"/>
      <c r="ED540" s="17"/>
      <c r="EE540" s="17"/>
      <c r="EF540" s="17"/>
      <c r="EG540" s="17"/>
      <c r="EH540" s="17"/>
      <c r="EI540" s="17"/>
      <c r="EJ540" s="17"/>
      <c r="EK540" s="17"/>
    </row>
    <row r="541" spans="1:141" ht="16.5" customHeight="1">
      <c r="A541" s="17"/>
      <c r="B541" s="17"/>
      <c r="C541" s="17"/>
      <c r="D541" s="145"/>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46"/>
      <c r="AI541" s="146"/>
      <c r="AJ541" s="17"/>
      <c r="AK541" s="17"/>
      <c r="AL541" s="146"/>
      <c r="AM541" s="146"/>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11"/>
      <c r="DW541" s="111"/>
      <c r="DX541" s="111"/>
      <c r="DY541" s="111"/>
      <c r="DZ541" s="111"/>
      <c r="EA541" s="111"/>
      <c r="EB541" s="17"/>
      <c r="EC541" s="17"/>
      <c r="ED541" s="17"/>
      <c r="EE541" s="17"/>
      <c r="EF541" s="17"/>
      <c r="EG541" s="17"/>
      <c r="EH541" s="17"/>
      <c r="EI541" s="17"/>
      <c r="EJ541" s="17"/>
      <c r="EK541" s="17"/>
    </row>
    <row r="542" spans="1:141" ht="16.5" customHeight="1">
      <c r="A542" s="17"/>
      <c r="B542" s="17"/>
      <c r="C542" s="17"/>
      <c r="D542" s="145"/>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46"/>
      <c r="AI542" s="146"/>
      <c r="AJ542" s="17"/>
      <c r="AK542" s="17"/>
      <c r="AL542" s="146"/>
      <c r="AM542" s="146"/>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11"/>
      <c r="DW542" s="111"/>
      <c r="DX542" s="111"/>
      <c r="DY542" s="111"/>
      <c r="DZ542" s="111"/>
      <c r="EA542" s="111"/>
      <c r="EB542" s="17"/>
      <c r="EC542" s="17"/>
      <c r="ED542" s="17"/>
      <c r="EE542" s="17"/>
      <c r="EF542" s="17"/>
      <c r="EG542" s="17"/>
      <c r="EH542" s="17"/>
      <c r="EI542" s="17"/>
      <c r="EJ542" s="17"/>
      <c r="EK542" s="17"/>
    </row>
    <row r="543" spans="1:141" ht="16.5" customHeight="1">
      <c r="A543" s="17"/>
      <c r="B543" s="17"/>
      <c r="C543" s="17"/>
      <c r="D543" s="145"/>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46"/>
      <c r="AI543" s="146"/>
      <c r="AJ543" s="17"/>
      <c r="AK543" s="17"/>
      <c r="AL543" s="146"/>
      <c r="AM543" s="146"/>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11"/>
      <c r="DW543" s="111"/>
      <c r="DX543" s="111"/>
      <c r="DY543" s="111"/>
      <c r="DZ543" s="111"/>
      <c r="EA543" s="111"/>
      <c r="EB543" s="17"/>
      <c r="EC543" s="17"/>
      <c r="ED543" s="17"/>
      <c r="EE543" s="17"/>
      <c r="EF543" s="17"/>
      <c r="EG543" s="17"/>
      <c r="EH543" s="17"/>
      <c r="EI543" s="17"/>
      <c r="EJ543" s="17"/>
      <c r="EK543" s="17"/>
    </row>
    <row r="544" spans="1:141" ht="16.5" customHeight="1">
      <c r="A544" s="17"/>
      <c r="B544" s="17"/>
      <c r="C544" s="17"/>
      <c r="D544" s="145"/>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46"/>
      <c r="AI544" s="146"/>
      <c r="AJ544" s="17"/>
      <c r="AK544" s="17"/>
      <c r="AL544" s="146"/>
      <c r="AM544" s="146"/>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11"/>
      <c r="DW544" s="111"/>
      <c r="DX544" s="111"/>
      <c r="DY544" s="111"/>
      <c r="DZ544" s="111"/>
      <c r="EA544" s="111"/>
      <c r="EB544" s="17"/>
      <c r="EC544" s="17"/>
      <c r="ED544" s="17"/>
      <c r="EE544" s="17"/>
      <c r="EF544" s="17"/>
      <c r="EG544" s="17"/>
      <c r="EH544" s="17"/>
      <c r="EI544" s="17"/>
      <c r="EJ544" s="17"/>
      <c r="EK544" s="17"/>
    </row>
    <row r="545" spans="1:141" ht="16.5" customHeight="1">
      <c r="A545" s="17"/>
      <c r="B545" s="17"/>
      <c r="C545" s="17"/>
      <c r="D545" s="145"/>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46"/>
      <c r="AI545" s="146"/>
      <c r="AJ545" s="17"/>
      <c r="AK545" s="17"/>
      <c r="AL545" s="146"/>
      <c r="AM545" s="146"/>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11"/>
      <c r="DW545" s="111"/>
      <c r="DX545" s="111"/>
      <c r="DY545" s="111"/>
      <c r="DZ545" s="111"/>
      <c r="EA545" s="111"/>
      <c r="EB545" s="17"/>
      <c r="EC545" s="17"/>
      <c r="ED545" s="17"/>
      <c r="EE545" s="17"/>
      <c r="EF545" s="17"/>
      <c r="EG545" s="17"/>
      <c r="EH545" s="17"/>
      <c r="EI545" s="17"/>
      <c r="EJ545" s="17"/>
      <c r="EK545" s="17"/>
    </row>
    <row r="546" spans="1:141" ht="16.5" customHeight="1">
      <c r="A546" s="17"/>
      <c r="B546" s="17"/>
      <c r="C546" s="17"/>
      <c r="D546" s="145"/>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46"/>
      <c r="AI546" s="146"/>
      <c r="AJ546" s="17"/>
      <c r="AK546" s="17"/>
      <c r="AL546" s="146"/>
      <c r="AM546" s="146"/>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11"/>
      <c r="DW546" s="111"/>
      <c r="DX546" s="111"/>
      <c r="DY546" s="111"/>
      <c r="DZ546" s="111"/>
      <c r="EA546" s="111"/>
      <c r="EB546" s="17"/>
      <c r="EC546" s="17"/>
      <c r="ED546" s="17"/>
      <c r="EE546" s="17"/>
      <c r="EF546" s="17"/>
      <c r="EG546" s="17"/>
      <c r="EH546" s="17"/>
      <c r="EI546" s="17"/>
      <c r="EJ546" s="17"/>
      <c r="EK546" s="17"/>
    </row>
    <row r="547" spans="1:141" ht="16.5" customHeight="1">
      <c r="A547" s="17"/>
      <c r="B547" s="17"/>
      <c r="C547" s="17"/>
      <c r="D547" s="145"/>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46"/>
      <c r="AI547" s="146"/>
      <c r="AJ547" s="17"/>
      <c r="AK547" s="17"/>
      <c r="AL547" s="146"/>
      <c r="AM547" s="146"/>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11"/>
      <c r="DW547" s="111"/>
      <c r="DX547" s="111"/>
      <c r="DY547" s="111"/>
      <c r="DZ547" s="111"/>
      <c r="EA547" s="111"/>
      <c r="EB547" s="17"/>
      <c r="EC547" s="17"/>
      <c r="ED547" s="17"/>
      <c r="EE547" s="17"/>
      <c r="EF547" s="17"/>
      <c r="EG547" s="17"/>
      <c r="EH547" s="17"/>
      <c r="EI547" s="17"/>
      <c r="EJ547" s="17"/>
      <c r="EK547" s="17"/>
    </row>
    <row r="548" spans="1:141" ht="16.5" customHeight="1">
      <c r="A548" s="17"/>
      <c r="B548" s="17"/>
      <c r="C548" s="17"/>
      <c r="D548" s="145"/>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46"/>
      <c r="AI548" s="146"/>
      <c r="AJ548" s="17"/>
      <c r="AK548" s="17"/>
      <c r="AL548" s="146"/>
      <c r="AM548" s="146"/>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11"/>
      <c r="DW548" s="111"/>
      <c r="DX548" s="111"/>
      <c r="DY548" s="111"/>
      <c r="DZ548" s="111"/>
      <c r="EA548" s="111"/>
      <c r="EB548" s="17"/>
      <c r="EC548" s="17"/>
      <c r="ED548" s="17"/>
      <c r="EE548" s="17"/>
      <c r="EF548" s="17"/>
      <c r="EG548" s="17"/>
      <c r="EH548" s="17"/>
      <c r="EI548" s="17"/>
      <c r="EJ548" s="17"/>
      <c r="EK548" s="17"/>
    </row>
    <row r="549" spans="1:141" ht="16.5" customHeight="1">
      <c r="A549" s="17"/>
      <c r="B549" s="17"/>
      <c r="C549" s="17"/>
      <c r="D549" s="145"/>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46"/>
      <c r="AI549" s="146"/>
      <c r="AJ549" s="17"/>
      <c r="AK549" s="17"/>
      <c r="AL549" s="146"/>
      <c r="AM549" s="146"/>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11"/>
      <c r="DW549" s="111"/>
      <c r="DX549" s="111"/>
      <c r="DY549" s="111"/>
      <c r="DZ549" s="111"/>
      <c r="EA549" s="111"/>
      <c r="EB549" s="17"/>
      <c r="EC549" s="17"/>
      <c r="ED549" s="17"/>
      <c r="EE549" s="17"/>
      <c r="EF549" s="17"/>
      <c r="EG549" s="17"/>
      <c r="EH549" s="17"/>
      <c r="EI549" s="17"/>
      <c r="EJ549" s="17"/>
      <c r="EK549" s="17"/>
    </row>
    <row r="550" spans="1:141" ht="16.5" customHeight="1">
      <c r="A550" s="17"/>
      <c r="B550" s="17"/>
      <c r="C550" s="17"/>
      <c r="D550" s="145"/>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46"/>
      <c r="AI550" s="146"/>
      <c r="AJ550" s="17"/>
      <c r="AK550" s="17"/>
      <c r="AL550" s="146"/>
      <c r="AM550" s="146"/>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11"/>
      <c r="DW550" s="111"/>
      <c r="DX550" s="111"/>
      <c r="DY550" s="111"/>
      <c r="DZ550" s="111"/>
      <c r="EA550" s="111"/>
      <c r="EB550" s="17"/>
      <c r="EC550" s="17"/>
      <c r="ED550" s="17"/>
      <c r="EE550" s="17"/>
      <c r="EF550" s="17"/>
      <c r="EG550" s="17"/>
      <c r="EH550" s="17"/>
      <c r="EI550" s="17"/>
      <c r="EJ550" s="17"/>
      <c r="EK550" s="17"/>
    </row>
    <row r="551" spans="1:141" ht="16.5" customHeight="1">
      <c r="A551" s="17"/>
      <c r="B551" s="17"/>
      <c r="C551" s="17"/>
      <c r="D551" s="145"/>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46"/>
      <c r="AI551" s="146"/>
      <c r="AJ551" s="17"/>
      <c r="AK551" s="17"/>
      <c r="AL551" s="146"/>
      <c r="AM551" s="146"/>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11"/>
      <c r="DW551" s="111"/>
      <c r="DX551" s="111"/>
      <c r="DY551" s="111"/>
      <c r="DZ551" s="111"/>
      <c r="EA551" s="111"/>
      <c r="EB551" s="17"/>
      <c r="EC551" s="17"/>
      <c r="ED551" s="17"/>
      <c r="EE551" s="17"/>
      <c r="EF551" s="17"/>
      <c r="EG551" s="17"/>
      <c r="EH551" s="17"/>
      <c r="EI551" s="17"/>
      <c r="EJ551" s="17"/>
      <c r="EK551" s="17"/>
    </row>
    <row r="552" spans="1:141" ht="16.5" customHeight="1">
      <c r="A552" s="17"/>
      <c r="B552" s="17"/>
      <c r="C552" s="17"/>
      <c r="D552" s="145"/>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46"/>
      <c r="AI552" s="146"/>
      <c r="AJ552" s="17"/>
      <c r="AK552" s="17"/>
      <c r="AL552" s="146"/>
      <c r="AM552" s="146"/>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11"/>
      <c r="DW552" s="111"/>
      <c r="DX552" s="111"/>
      <c r="DY552" s="111"/>
      <c r="DZ552" s="111"/>
      <c r="EA552" s="111"/>
      <c r="EB552" s="17"/>
      <c r="EC552" s="17"/>
      <c r="ED552" s="17"/>
      <c r="EE552" s="17"/>
      <c r="EF552" s="17"/>
      <c r="EG552" s="17"/>
      <c r="EH552" s="17"/>
      <c r="EI552" s="17"/>
      <c r="EJ552" s="17"/>
      <c r="EK552" s="17"/>
    </row>
    <row r="553" spans="1:141" ht="16.5" customHeight="1">
      <c r="A553" s="17"/>
      <c r="B553" s="17"/>
      <c r="C553" s="17"/>
      <c r="D553" s="145"/>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46"/>
      <c r="AI553" s="146"/>
      <c r="AJ553" s="17"/>
      <c r="AK553" s="17"/>
      <c r="AL553" s="146"/>
      <c r="AM553" s="146"/>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11"/>
      <c r="DW553" s="111"/>
      <c r="DX553" s="111"/>
      <c r="DY553" s="111"/>
      <c r="DZ553" s="111"/>
      <c r="EA553" s="111"/>
      <c r="EB553" s="17"/>
      <c r="EC553" s="17"/>
      <c r="ED553" s="17"/>
      <c r="EE553" s="17"/>
      <c r="EF553" s="17"/>
      <c r="EG553" s="17"/>
      <c r="EH553" s="17"/>
      <c r="EI553" s="17"/>
      <c r="EJ553" s="17"/>
      <c r="EK553" s="17"/>
    </row>
    <row r="554" spans="1:141" ht="16.5" customHeight="1">
      <c r="A554" s="17"/>
      <c r="B554" s="17"/>
      <c r="C554" s="17"/>
      <c r="D554" s="145"/>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46"/>
      <c r="AI554" s="146"/>
      <c r="AJ554" s="17"/>
      <c r="AK554" s="17"/>
      <c r="AL554" s="146"/>
      <c r="AM554" s="146"/>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11"/>
      <c r="DW554" s="111"/>
      <c r="DX554" s="111"/>
      <c r="DY554" s="111"/>
      <c r="DZ554" s="111"/>
      <c r="EA554" s="111"/>
      <c r="EB554" s="17"/>
      <c r="EC554" s="17"/>
      <c r="ED554" s="17"/>
      <c r="EE554" s="17"/>
      <c r="EF554" s="17"/>
      <c r="EG554" s="17"/>
      <c r="EH554" s="17"/>
      <c r="EI554" s="17"/>
      <c r="EJ554" s="17"/>
      <c r="EK554" s="17"/>
    </row>
    <row r="555" spans="1:141" ht="16.5" customHeight="1">
      <c r="A555" s="17"/>
      <c r="B555" s="17"/>
      <c r="C555" s="17"/>
      <c r="D555" s="145"/>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46"/>
      <c r="AI555" s="146"/>
      <c r="AJ555" s="17"/>
      <c r="AK555" s="17"/>
      <c r="AL555" s="146"/>
      <c r="AM555" s="146"/>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11"/>
      <c r="DW555" s="111"/>
      <c r="DX555" s="111"/>
      <c r="DY555" s="111"/>
      <c r="DZ555" s="111"/>
      <c r="EA555" s="111"/>
      <c r="EB555" s="17"/>
      <c r="EC555" s="17"/>
      <c r="ED555" s="17"/>
      <c r="EE555" s="17"/>
      <c r="EF555" s="17"/>
      <c r="EG555" s="17"/>
      <c r="EH555" s="17"/>
      <c r="EI555" s="17"/>
      <c r="EJ555" s="17"/>
      <c r="EK555" s="17"/>
    </row>
    <row r="556" spans="1:141" ht="16.5" customHeight="1">
      <c r="A556" s="17"/>
      <c r="B556" s="17"/>
      <c r="C556" s="17"/>
      <c r="D556" s="145"/>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46"/>
      <c r="AI556" s="146"/>
      <c r="AJ556" s="17"/>
      <c r="AK556" s="17"/>
      <c r="AL556" s="146"/>
      <c r="AM556" s="146"/>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11"/>
      <c r="DW556" s="111"/>
      <c r="DX556" s="111"/>
      <c r="DY556" s="111"/>
      <c r="DZ556" s="111"/>
      <c r="EA556" s="111"/>
      <c r="EB556" s="17"/>
      <c r="EC556" s="17"/>
      <c r="ED556" s="17"/>
      <c r="EE556" s="17"/>
      <c r="EF556" s="17"/>
      <c r="EG556" s="17"/>
      <c r="EH556" s="17"/>
      <c r="EI556" s="17"/>
      <c r="EJ556" s="17"/>
      <c r="EK556" s="17"/>
    </row>
    <row r="557" spans="1:141" ht="16.5" customHeight="1">
      <c r="A557" s="17"/>
      <c r="B557" s="17"/>
      <c r="C557" s="17"/>
      <c r="D557" s="145"/>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46"/>
      <c r="AI557" s="146"/>
      <c r="AJ557" s="17"/>
      <c r="AK557" s="17"/>
      <c r="AL557" s="146"/>
      <c r="AM557" s="146"/>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11"/>
      <c r="DW557" s="111"/>
      <c r="DX557" s="111"/>
      <c r="DY557" s="111"/>
      <c r="DZ557" s="111"/>
      <c r="EA557" s="111"/>
      <c r="EB557" s="17"/>
      <c r="EC557" s="17"/>
      <c r="ED557" s="17"/>
      <c r="EE557" s="17"/>
      <c r="EF557" s="17"/>
      <c r="EG557" s="17"/>
      <c r="EH557" s="17"/>
      <c r="EI557" s="17"/>
      <c r="EJ557" s="17"/>
      <c r="EK557" s="17"/>
    </row>
    <row r="558" spans="1:141" ht="16.5" customHeight="1">
      <c r="A558" s="17"/>
      <c r="B558" s="17"/>
      <c r="C558" s="17"/>
      <c r="D558" s="145"/>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46"/>
      <c r="AI558" s="146"/>
      <c r="AJ558" s="17"/>
      <c r="AK558" s="17"/>
      <c r="AL558" s="146"/>
      <c r="AM558" s="146"/>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11"/>
      <c r="DW558" s="111"/>
      <c r="DX558" s="111"/>
      <c r="DY558" s="111"/>
      <c r="DZ558" s="111"/>
      <c r="EA558" s="111"/>
      <c r="EB558" s="17"/>
      <c r="EC558" s="17"/>
      <c r="ED558" s="17"/>
      <c r="EE558" s="17"/>
      <c r="EF558" s="17"/>
      <c r="EG558" s="17"/>
      <c r="EH558" s="17"/>
      <c r="EI558" s="17"/>
      <c r="EJ558" s="17"/>
      <c r="EK558" s="17"/>
    </row>
    <row r="559" spans="1:141" ht="16.5" customHeight="1">
      <c r="A559" s="17"/>
      <c r="B559" s="17"/>
      <c r="C559" s="17"/>
      <c r="D559" s="145"/>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46"/>
      <c r="AI559" s="146"/>
      <c r="AJ559" s="17"/>
      <c r="AK559" s="17"/>
      <c r="AL559" s="146"/>
      <c r="AM559" s="146"/>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11"/>
      <c r="DW559" s="111"/>
      <c r="DX559" s="111"/>
      <c r="DY559" s="111"/>
      <c r="DZ559" s="111"/>
      <c r="EA559" s="111"/>
      <c r="EB559" s="17"/>
      <c r="EC559" s="17"/>
      <c r="ED559" s="17"/>
      <c r="EE559" s="17"/>
      <c r="EF559" s="17"/>
      <c r="EG559" s="17"/>
      <c r="EH559" s="17"/>
      <c r="EI559" s="17"/>
      <c r="EJ559" s="17"/>
      <c r="EK559" s="17"/>
    </row>
    <row r="560" spans="1:141" ht="16.5" customHeight="1">
      <c r="A560" s="17"/>
      <c r="B560" s="17"/>
      <c r="C560" s="17"/>
      <c r="D560" s="145"/>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46"/>
      <c r="AI560" s="146"/>
      <c r="AJ560" s="17"/>
      <c r="AK560" s="17"/>
      <c r="AL560" s="146"/>
      <c r="AM560" s="146"/>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11"/>
      <c r="DW560" s="111"/>
      <c r="DX560" s="111"/>
      <c r="DY560" s="111"/>
      <c r="DZ560" s="111"/>
      <c r="EA560" s="111"/>
      <c r="EB560" s="17"/>
      <c r="EC560" s="17"/>
      <c r="ED560" s="17"/>
      <c r="EE560" s="17"/>
      <c r="EF560" s="17"/>
      <c r="EG560" s="17"/>
      <c r="EH560" s="17"/>
      <c r="EI560" s="17"/>
      <c r="EJ560" s="17"/>
      <c r="EK560" s="17"/>
    </row>
    <row r="561" spans="1:141" ht="16.5" customHeight="1">
      <c r="A561" s="17"/>
      <c r="B561" s="17"/>
      <c r="C561" s="17"/>
      <c r="D561" s="145"/>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46"/>
      <c r="AI561" s="146"/>
      <c r="AJ561" s="17"/>
      <c r="AK561" s="17"/>
      <c r="AL561" s="146"/>
      <c r="AM561" s="146"/>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11"/>
      <c r="DW561" s="111"/>
      <c r="DX561" s="111"/>
      <c r="DY561" s="111"/>
      <c r="DZ561" s="111"/>
      <c r="EA561" s="111"/>
      <c r="EB561" s="17"/>
      <c r="EC561" s="17"/>
      <c r="ED561" s="17"/>
      <c r="EE561" s="17"/>
      <c r="EF561" s="17"/>
      <c r="EG561" s="17"/>
      <c r="EH561" s="17"/>
      <c r="EI561" s="17"/>
      <c r="EJ561" s="17"/>
      <c r="EK561" s="17"/>
    </row>
    <row r="562" spans="1:141" ht="16.5" customHeight="1">
      <c r="A562" s="17"/>
      <c r="B562" s="17"/>
      <c r="C562" s="17"/>
      <c r="D562" s="145"/>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46"/>
      <c r="AI562" s="146"/>
      <c r="AJ562" s="17"/>
      <c r="AK562" s="17"/>
      <c r="AL562" s="146"/>
      <c r="AM562" s="146"/>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11"/>
      <c r="DW562" s="111"/>
      <c r="DX562" s="111"/>
      <c r="DY562" s="111"/>
      <c r="DZ562" s="111"/>
      <c r="EA562" s="111"/>
      <c r="EB562" s="17"/>
      <c r="EC562" s="17"/>
      <c r="ED562" s="17"/>
      <c r="EE562" s="17"/>
      <c r="EF562" s="17"/>
      <c r="EG562" s="17"/>
      <c r="EH562" s="17"/>
      <c r="EI562" s="17"/>
      <c r="EJ562" s="17"/>
      <c r="EK562" s="17"/>
    </row>
    <row r="563" spans="1:141" ht="16.5" customHeight="1">
      <c r="A563" s="17"/>
      <c r="B563" s="17"/>
      <c r="C563" s="17"/>
      <c r="D563" s="145"/>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46"/>
      <c r="AI563" s="146"/>
      <c r="AJ563" s="17"/>
      <c r="AK563" s="17"/>
      <c r="AL563" s="146"/>
      <c r="AM563" s="146"/>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11"/>
      <c r="DW563" s="111"/>
      <c r="DX563" s="111"/>
      <c r="DY563" s="111"/>
      <c r="DZ563" s="111"/>
      <c r="EA563" s="111"/>
      <c r="EB563" s="17"/>
      <c r="EC563" s="17"/>
      <c r="ED563" s="17"/>
      <c r="EE563" s="17"/>
      <c r="EF563" s="17"/>
      <c r="EG563" s="17"/>
      <c r="EH563" s="17"/>
      <c r="EI563" s="17"/>
      <c r="EJ563" s="17"/>
      <c r="EK563" s="17"/>
    </row>
    <row r="564" spans="1:141" ht="16.5" customHeight="1">
      <c r="A564" s="17"/>
      <c r="B564" s="17"/>
      <c r="C564" s="17"/>
      <c r="D564" s="145"/>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46"/>
      <c r="AI564" s="146"/>
      <c r="AJ564" s="17"/>
      <c r="AK564" s="17"/>
      <c r="AL564" s="146"/>
      <c r="AM564" s="146"/>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11"/>
      <c r="DW564" s="111"/>
      <c r="DX564" s="111"/>
      <c r="DY564" s="111"/>
      <c r="DZ564" s="111"/>
      <c r="EA564" s="111"/>
      <c r="EB564" s="17"/>
      <c r="EC564" s="17"/>
      <c r="ED564" s="17"/>
      <c r="EE564" s="17"/>
      <c r="EF564" s="17"/>
      <c r="EG564" s="17"/>
      <c r="EH564" s="17"/>
      <c r="EI564" s="17"/>
      <c r="EJ564" s="17"/>
      <c r="EK564" s="17"/>
    </row>
    <row r="565" spans="1:141" ht="16.5" customHeight="1">
      <c r="A565" s="17"/>
      <c r="B565" s="17"/>
      <c r="C565" s="17"/>
      <c r="D565" s="145"/>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46"/>
      <c r="AI565" s="146"/>
      <c r="AJ565" s="17"/>
      <c r="AK565" s="17"/>
      <c r="AL565" s="146"/>
      <c r="AM565" s="146"/>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11"/>
      <c r="DW565" s="111"/>
      <c r="DX565" s="111"/>
      <c r="DY565" s="111"/>
      <c r="DZ565" s="111"/>
      <c r="EA565" s="111"/>
      <c r="EB565" s="17"/>
      <c r="EC565" s="17"/>
      <c r="ED565" s="17"/>
      <c r="EE565" s="17"/>
      <c r="EF565" s="17"/>
      <c r="EG565" s="17"/>
      <c r="EH565" s="17"/>
      <c r="EI565" s="17"/>
      <c r="EJ565" s="17"/>
      <c r="EK565" s="17"/>
    </row>
    <row r="566" spans="1:141" ht="16.5" customHeight="1">
      <c r="A566" s="17"/>
      <c r="B566" s="17"/>
      <c r="C566" s="17"/>
      <c r="D566" s="145"/>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46"/>
      <c r="AI566" s="146"/>
      <c r="AJ566" s="17"/>
      <c r="AK566" s="17"/>
      <c r="AL566" s="146"/>
      <c r="AM566" s="146"/>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11"/>
      <c r="DW566" s="111"/>
      <c r="DX566" s="111"/>
      <c r="DY566" s="111"/>
      <c r="DZ566" s="111"/>
      <c r="EA566" s="111"/>
      <c r="EB566" s="17"/>
      <c r="EC566" s="17"/>
      <c r="ED566" s="17"/>
      <c r="EE566" s="17"/>
      <c r="EF566" s="17"/>
      <c r="EG566" s="17"/>
      <c r="EH566" s="17"/>
      <c r="EI566" s="17"/>
      <c r="EJ566" s="17"/>
      <c r="EK566" s="17"/>
    </row>
    <row r="567" spans="1:141" ht="16.5" customHeight="1">
      <c r="A567" s="17"/>
      <c r="B567" s="17"/>
      <c r="C567" s="17"/>
      <c r="D567" s="145"/>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46"/>
      <c r="AI567" s="146"/>
      <c r="AJ567" s="17"/>
      <c r="AK567" s="17"/>
      <c r="AL567" s="146"/>
      <c r="AM567" s="146"/>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11"/>
      <c r="DW567" s="111"/>
      <c r="DX567" s="111"/>
      <c r="DY567" s="111"/>
      <c r="DZ567" s="111"/>
      <c r="EA567" s="111"/>
      <c r="EB567" s="17"/>
      <c r="EC567" s="17"/>
      <c r="ED567" s="17"/>
      <c r="EE567" s="17"/>
      <c r="EF567" s="17"/>
      <c r="EG567" s="17"/>
      <c r="EH567" s="17"/>
      <c r="EI567" s="17"/>
      <c r="EJ567" s="17"/>
      <c r="EK567" s="17"/>
    </row>
    <row r="568" spans="1:141" ht="16.5" customHeight="1">
      <c r="A568" s="17"/>
      <c r="B568" s="17"/>
      <c r="C568" s="17"/>
      <c r="D568" s="145"/>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46"/>
      <c r="AI568" s="146"/>
      <c r="AJ568" s="17"/>
      <c r="AK568" s="17"/>
      <c r="AL568" s="146"/>
      <c r="AM568" s="146"/>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11"/>
      <c r="DW568" s="111"/>
      <c r="DX568" s="111"/>
      <c r="DY568" s="111"/>
      <c r="DZ568" s="111"/>
      <c r="EA568" s="111"/>
      <c r="EB568" s="17"/>
      <c r="EC568" s="17"/>
      <c r="ED568" s="17"/>
      <c r="EE568" s="17"/>
      <c r="EF568" s="17"/>
      <c r="EG568" s="17"/>
      <c r="EH568" s="17"/>
      <c r="EI568" s="17"/>
      <c r="EJ568" s="17"/>
      <c r="EK568" s="17"/>
    </row>
    <row r="569" spans="1:141" ht="16.5" customHeight="1">
      <c r="A569" s="17"/>
      <c r="B569" s="17"/>
      <c r="C569" s="17"/>
      <c r="D569" s="145"/>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46"/>
      <c r="AI569" s="146"/>
      <c r="AJ569" s="17"/>
      <c r="AK569" s="17"/>
      <c r="AL569" s="146"/>
      <c r="AM569" s="146"/>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11"/>
      <c r="DW569" s="111"/>
      <c r="DX569" s="111"/>
      <c r="DY569" s="111"/>
      <c r="DZ569" s="111"/>
      <c r="EA569" s="111"/>
      <c r="EB569" s="17"/>
      <c r="EC569" s="17"/>
      <c r="ED569" s="17"/>
      <c r="EE569" s="17"/>
      <c r="EF569" s="17"/>
      <c r="EG569" s="17"/>
      <c r="EH569" s="17"/>
      <c r="EI569" s="17"/>
      <c r="EJ569" s="17"/>
      <c r="EK569" s="17"/>
    </row>
    <row r="570" spans="1:141" ht="16.5" customHeight="1">
      <c r="A570" s="17"/>
      <c r="B570" s="17"/>
      <c r="C570" s="17"/>
      <c r="D570" s="145"/>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46"/>
      <c r="AI570" s="146"/>
      <c r="AJ570" s="17"/>
      <c r="AK570" s="17"/>
      <c r="AL570" s="146"/>
      <c r="AM570" s="146"/>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11"/>
      <c r="DW570" s="111"/>
      <c r="DX570" s="111"/>
      <c r="DY570" s="111"/>
      <c r="DZ570" s="111"/>
      <c r="EA570" s="111"/>
      <c r="EB570" s="17"/>
      <c r="EC570" s="17"/>
      <c r="ED570" s="17"/>
      <c r="EE570" s="17"/>
      <c r="EF570" s="17"/>
      <c r="EG570" s="17"/>
      <c r="EH570" s="17"/>
      <c r="EI570" s="17"/>
      <c r="EJ570" s="17"/>
      <c r="EK570" s="17"/>
    </row>
    <row r="571" spans="1:141" ht="16.5" customHeight="1">
      <c r="A571" s="17"/>
      <c r="B571" s="17"/>
      <c r="C571" s="17"/>
      <c r="D571" s="145"/>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46"/>
      <c r="AI571" s="146"/>
      <c r="AJ571" s="17"/>
      <c r="AK571" s="17"/>
      <c r="AL571" s="146"/>
      <c r="AM571" s="146"/>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11"/>
      <c r="DW571" s="111"/>
      <c r="DX571" s="111"/>
      <c r="DY571" s="111"/>
      <c r="DZ571" s="111"/>
      <c r="EA571" s="111"/>
      <c r="EB571" s="17"/>
      <c r="EC571" s="17"/>
      <c r="ED571" s="17"/>
      <c r="EE571" s="17"/>
      <c r="EF571" s="17"/>
      <c r="EG571" s="17"/>
      <c r="EH571" s="17"/>
      <c r="EI571" s="17"/>
      <c r="EJ571" s="17"/>
      <c r="EK571" s="17"/>
    </row>
    <row r="572" spans="1:141" ht="16.5" customHeight="1">
      <c r="A572" s="17"/>
      <c r="B572" s="17"/>
      <c r="C572" s="17"/>
      <c r="D572" s="145"/>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46"/>
      <c r="AI572" s="146"/>
      <c r="AJ572" s="17"/>
      <c r="AK572" s="17"/>
      <c r="AL572" s="146"/>
      <c r="AM572" s="146"/>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11"/>
      <c r="DW572" s="111"/>
      <c r="DX572" s="111"/>
      <c r="DY572" s="111"/>
      <c r="DZ572" s="111"/>
      <c r="EA572" s="111"/>
      <c r="EB572" s="17"/>
      <c r="EC572" s="17"/>
      <c r="ED572" s="17"/>
      <c r="EE572" s="17"/>
      <c r="EF572" s="17"/>
      <c r="EG572" s="17"/>
      <c r="EH572" s="17"/>
      <c r="EI572" s="17"/>
      <c r="EJ572" s="17"/>
      <c r="EK572" s="17"/>
    </row>
    <row r="573" spans="1:141" ht="16.5" customHeight="1">
      <c r="A573" s="17"/>
      <c r="B573" s="17"/>
      <c r="C573" s="17"/>
      <c r="D573" s="145"/>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46"/>
      <c r="AI573" s="146"/>
      <c r="AJ573" s="17"/>
      <c r="AK573" s="17"/>
      <c r="AL573" s="146"/>
      <c r="AM573" s="146"/>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11"/>
      <c r="DW573" s="111"/>
      <c r="DX573" s="111"/>
      <c r="DY573" s="111"/>
      <c r="DZ573" s="111"/>
      <c r="EA573" s="111"/>
      <c r="EB573" s="17"/>
      <c r="EC573" s="17"/>
      <c r="ED573" s="17"/>
      <c r="EE573" s="17"/>
      <c r="EF573" s="17"/>
      <c r="EG573" s="17"/>
      <c r="EH573" s="17"/>
      <c r="EI573" s="17"/>
      <c r="EJ573" s="17"/>
      <c r="EK573" s="17"/>
    </row>
    <row r="574" spans="1:141" ht="16.5" customHeight="1">
      <c r="A574" s="17"/>
      <c r="B574" s="17"/>
      <c r="C574" s="17"/>
      <c r="D574" s="145"/>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46"/>
      <c r="AI574" s="146"/>
      <c r="AJ574" s="17"/>
      <c r="AK574" s="17"/>
      <c r="AL574" s="146"/>
      <c r="AM574" s="146"/>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11"/>
      <c r="DW574" s="111"/>
      <c r="DX574" s="111"/>
      <c r="DY574" s="111"/>
      <c r="DZ574" s="111"/>
      <c r="EA574" s="111"/>
      <c r="EB574" s="17"/>
      <c r="EC574" s="17"/>
      <c r="ED574" s="17"/>
      <c r="EE574" s="17"/>
      <c r="EF574" s="17"/>
      <c r="EG574" s="17"/>
      <c r="EH574" s="17"/>
      <c r="EI574" s="17"/>
      <c r="EJ574" s="17"/>
      <c r="EK574" s="17"/>
    </row>
    <row r="575" spans="1:141" ht="16.5" customHeight="1">
      <c r="A575" s="17"/>
      <c r="B575" s="17"/>
      <c r="C575" s="17"/>
      <c r="D575" s="145"/>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46"/>
      <c r="AI575" s="146"/>
      <c r="AJ575" s="17"/>
      <c r="AK575" s="17"/>
      <c r="AL575" s="146"/>
      <c r="AM575" s="146"/>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11"/>
      <c r="DW575" s="111"/>
      <c r="DX575" s="111"/>
      <c r="DY575" s="111"/>
      <c r="DZ575" s="111"/>
      <c r="EA575" s="111"/>
      <c r="EB575" s="17"/>
      <c r="EC575" s="17"/>
      <c r="ED575" s="17"/>
      <c r="EE575" s="17"/>
      <c r="EF575" s="17"/>
      <c r="EG575" s="17"/>
      <c r="EH575" s="17"/>
      <c r="EI575" s="17"/>
      <c r="EJ575" s="17"/>
      <c r="EK575" s="17"/>
    </row>
    <row r="576" spans="1:141" ht="16.5" customHeight="1">
      <c r="A576" s="17"/>
      <c r="B576" s="17"/>
      <c r="C576" s="17"/>
      <c r="D576" s="145"/>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46"/>
      <c r="AI576" s="146"/>
      <c r="AJ576" s="17"/>
      <c r="AK576" s="17"/>
      <c r="AL576" s="146"/>
      <c r="AM576" s="146"/>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11"/>
      <c r="DW576" s="111"/>
      <c r="DX576" s="111"/>
      <c r="DY576" s="111"/>
      <c r="DZ576" s="111"/>
      <c r="EA576" s="111"/>
      <c r="EB576" s="17"/>
      <c r="EC576" s="17"/>
      <c r="ED576" s="17"/>
      <c r="EE576" s="17"/>
      <c r="EF576" s="17"/>
      <c r="EG576" s="17"/>
      <c r="EH576" s="17"/>
      <c r="EI576" s="17"/>
      <c r="EJ576" s="17"/>
      <c r="EK576" s="17"/>
    </row>
    <row r="577" spans="1:141" ht="16.5" customHeight="1">
      <c r="A577" s="17"/>
      <c r="B577" s="17"/>
      <c r="C577" s="17"/>
      <c r="D577" s="145"/>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46"/>
      <c r="AI577" s="146"/>
      <c r="AJ577" s="17"/>
      <c r="AK577" s="17"/>
      <c r="AL577" s="146"/>
      <c r="AM577" s="146"/>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11"/>
      <c r="DW577" s="111"/>
      <c r="DX577" s="111"/>
      <c r="DY577" s="111"/>
      <c r="DZ577" s="111"/>
      <c r="EA577" s="111"/>
      <c r="EB577" s="17"/>
      <c r="EC577" s="17"/>
      <c r="ED577" s="17"/>
      <c r="EE577" s="17"/>
      <c r="EF577" s="17"/>
      <c r="EG577" s="17"/>
      <c r="EH577" s="17"/>
      <c r="EI577" s="17"/>
      <c r="EJ577" s="17"/>
      <c r="EK577" s="17"/>
    </row>
    <row r="578" spans="1:141" ht="16.5" customHeight="1">
      <c r="A578" s="17"/>
      <c r="B578" s="17"/>
      <c r="C578" s="17"/>
      <c r="D578" s="145"/>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46"/>
      <c r="AI578" s="146"/>
      <c r="AJ578" s="17"/>
      <c r="AK578" s="17"/>
      <c r="AL578" s="146"/>
      <c r="AM578" s="146"/>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11"/>
      <c r="DW578" s="111"/>
      <c r="DX578" s="111"/>
      <c r="DY578" s="111"/>
      <c r="DZ578" s="111"/>
      <c r="EA578" s="111"/>
      <c r="EB578" s="17"/>
      <c r="EC578" s="17"/>
      <c r="ED578" s="17"/>
      <c r="EE578" s="17"/>
      <c r="EF578" s="17"/>
      <c r="EG578" s="17"/>
      <c r="EH578" s="17"/>
      <c r="EI578" s="17"/>
      <c r="EJ578" s="17"/>
      <c r="EK578" s="17"/>
    </row>
    <row r="579" spans="1:141" ht="16.5" customHeight="1">
      <c r="A579" s="17"/>
      <c r="B579" s="17"/>
      <c r="C579" s="17"/>
      <c r="D579" s="145"/>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46"/>
      <c r="AI579" s="146"/>
      <c r="AJ579" s="17"/>
      <c r="AK579" s="17"/>
      <c r="AL579" s="146"/>
      <c r="AM579" s="146"/>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11"/>
      <c r="DW579" s="111"/>
      <c r="DX579" s="111"/>
      <c r="DY579" s="111"/>
      <c r="DZ579" s="111"/>
      <c r="EA579" s="111"/>
      <c r="EB579" s="17"/>
      <c r="EC579" s="17"/>
      <c r="ED579" s="17"/>
      <c r="EE579" s="17"/>
      <c r="EF579" s="17"/>
      <c r="EG579" s="17"/>
      <c r="EH579" s="17"/>
      <c r="EI579" s="17"/>
      <c r="EJ579" s="17"/>
      <c r="EK579" s="17"/>
    </row>
    <row r="580" spans="1:141" ht="16.5" customHeight="1">
      <c r="A580" s="17"/>
      <c r="B580" s="17"/>
      <c r="C580" s="17"/>
      <c r="D580" s="145"/>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46"/>
      <c r="AI580" s="146"/>
      <c r="AJ580" s="17"/>
      <c r="AK580" s="17"/>
      <c r="AL580" s="146"/>
      <c r="AM580" s="146"/>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11"/>
      <c r="DW580" s="111"/>
      <c r="DX580" s="111"/>
      <c r="DY580" s="111"/>
      <c r="DZ580" s="111"/>
      <c r="EA580" s="111"/>
      <c r="EB580" s="17"/>
      <c r="EC580" s="17"/>
      <c r="ED580" s="17"/>
      <c r="EE580" s="17"/>
      <c r="EF580" s="17"/>
      <c r="EG580" s="17"/>
      <c r="EH580" s="17"/>
      <c r="EI580" s="17"/>
      <c r="EJ580" s="17"/>
      <c r="EK580" s="17"/>
    </row>
    <row r="581" spans="1:141" ht="16.5" customHeight="1">
      <c r="A581" s="17"/>
      <c r="B581" s="17"/>
      <c r="C581" s="17"/>
      <c r="D581" s="145"/>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46"/>
      <c r="AI581" s="146"/>
      <c r="AJ581" s="17"/>
      <c r="AK581" s="17"/>
      <c r="AL581" s="146"/>
      <c r="AM581" s="146"/>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11"/>
      <c r="DW581" s="111"/>
      <c r="DX581" s="111"/>
      <c r="DY581" s="111"/>
      <c r="DZ581" s="111"/>
      <c r="EA581" s="111"/>
      <c r="EB581" s="17"/>
      <c r="EC581" s="17"/>
      <c r="ED581" s="17"/>
      <c r="EE581" s="17"/>
      <c r="EF581" s="17"/>
      <c r="EG581" s="17"/>
      <c r="EH581" s="17"/>
      <c r="EI581" s="17"/>
      <c r="EJ581" s="17"/>
      <c r="EK581" s="17"/>
    </row>
    <row r="582" spans="1:141" ht="16.5" customHeight="1">
      <c r="A582" s="17"/>
      <c r="B582" s="17"/>
      <c r="C582" s="17"/>
      <c r="D582" s="145"/>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46"/>
      <c r="AI582" s="146"/>
      <c r="AJ582" s="17"/>
      <c r="AK582" s="17"/>
      <c r="AL582" s="146"/>
      <c r="AM582" s="146"/>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11"/>
      <c r="DW582" s="111"/>
      <c r="DX582" s="111"/>
      <c r="DY582" s="111"/>
      <c r="DZ582" s="111"/>
      <c r="EA582" s="111"/>
      <c r="EB582" s="17"/>
      <c r="EC582" s="17"/>
      <c r="ED582" s="17"/>
      <c r="EE582" s="17"/>
      <c r="EF582" s="17"/>
      <c r="EG582" s="17"/>
      <c r="EH582" s="17"/>
      <c r="EI582" s="17"/>
      <c r="EJ582" s="17"/>
      <c r="EK582" s="17"/>
    </row>
    <row r="583" spans="1:141" ht="16.5" customHeight="1">
      <c r="A583" s="17"/>
      <c r="B583" s="17"/>
      <c r="C583" s="17"/>
      <c r="D583" s="145"/>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46"/>
      <c r="AI583" s="146"/>
      <c r="AJ583" s="17"/>
      <c r="AK583" s="17"/>
      <c r="AL583" s="146"/>
      <c r="AM583" s="146"/>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11"/>
      <c r="DW583" s="111"/>
      <c r="DX583" s="111"/>
      <c r="DY583" s="111"/>
      <c r="DZ583" s="111"/>
      <c r="EA583" s="111"/>
      <c r="EB583" s="17"/>
      <c r="EC583" s="17"/>
      <c r="ED583" s="17"/>
      <c r="EE583" s="17"/>
      <c r="EF583" s="17"/>
      <c r="EG583" s="17"/>
      <c r="EH583" s="17"/>
      <c r="EI583" s="17"/>
      <c r="EJ583" s="17"/>
      <c r="EK583" s="17"/>
    </row>
    <row r="584" spans="1:141" ht="16.5" customHeight="1">
      <c r="A584" s="17"/>
      <c r="B584" s="17"/>
      <c r="C584" s="17"/>
      <c r="D584" s="145"/>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46"/>
      <c r="AI584" s="146"/>
      <c r="AJ584" s="17"/>
      <c r="AK584" s="17"/>
      <c r="AL584" s="146"/>
      <c r="AM584" s="146"/>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11"/>
      <c r="DW584" s="111"/>
      <c r="DX584" s="111"/>
      <c r="DY584" s="111"/>
      <c r="DZ584" s="111"/>
      <c r="EA584" s="111"/>
      <c r="EB584" s="17"/>
      <c r="EC584" s="17"/>
      <c r="ED584" s="17"/>
      <c r="EE584" s="17"/>
      <c r="EF584" s="17"/>
      <c r="EG584" s="17"/>
      <c r="EH584" s="17"/>
      <c r="EI584" s="17"/>
      <c r="EJ584" s="17"/>
      <c r="EK584" s="17"/>
    </row>
    <row r="585" spans="1:141" ht="16.5" customHeight="1">
      <c r="A585" s="17"/>
      <c r="B585" s="17"/>
      <c r="C585" s="17"/>
      <c r="D585" s="145"/>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46"/>
      <c r="AI585" s="146"/>
      <c r="AJ585" s="17"/>
      <c r="AK585" s="17"/>
      <c r="AL585" s="146"/>
      <c r="AM585" s="146"/>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11"/>
      <c r="DW585" s="111"/>
      <c r="DX585" s="111"/>
      <c r="DY585" s="111"/>
      <c r="DZ585" s="111"/>
      <c r="EA585" s="111"/>
      <c r="EB585" s="17"/>
      <c r="EC585" s="17"/>
      <c r="ED585" s="17"/>
      <c r="EE585" s="17"/>
      <c r="EF585" s="17"/>
      <c r="EG585" s="17"/>
      <c r="EH585" s="17"/>
      <c r="EI585" s="17"/>
      <c r="EJ585" s="17"/>
      <c r="EK585" s="17"/>
    </row>
    <row r="586" spans="1:141" ht="16.5" customHeight="1">
      <c r="A586" s="17"/>
      <c r="B586" s="17"/>
      <c r="C586" s="17"/>
      <c r="D586" s="145"/>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46"/>
      <c r="AI586" s="146"/>
      <c r="AJ586" s="17"/>
      <c r="AK586" s="17"/>
      <c r="AL586" s="146"/>
      <c r="AM586" s="146"/>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11"/>
      <c r="DW586" s="111"/>
      <c r="DX586" s="111"/>
      <c r="DY586" s="111"/>
      <c r="DZ586" s="111"/>
      <c r="EA586" s="111"/>
      <c r="EB586" s="17"/>
      <c r="EC586" s="17"/>
      <c r="ED586" s="17"/>
      <c r="EE586" s="17"/>
      <c r="EF586" s="17"/>
      <c r="EG586" s="17"/>
      <c r="EH586" s="17"/>
      <c r="EI586" s="17"/>
      <c r="EJ586" s="17"/>
      <c r="EK586" s="17"/>
    </row>
    <row r="587" spans="1:141" ht="16.5" customHeight="1">
      <c r="A587" s="17"/>
      <c r="B587" s="17"/>
      <c r="C587" s="17"/>
      <c r="D587" s="145"/>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46"/>
      <c r="AI587" s="146"/>
      <c r="AJ587" s="17"/>
      <c r="AK587" s="17"/>
      <c r="AL587" s="146"/>
      <c r="AM587" s="146"/>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11"/>
      <c r="DW587" s="111"/>
      <c r="DX587" s="111"/>
      <c r="DY587" s="111"/>
      <c r="DZ587" s="111"/>
      <c r="EA587" s="111"/>
      <c r="EB587" s="17"/>
      <c r="EC587" s="17"/>
      <c r="ED587" s="17"/>
      <c r="EE587" s="17"/>
      <c r="EF587" s="17"/>
      <c r="EG587" s="17"/>
      <c r="EH587" s="17"/>
      <c r="EI587" s="17"/>
      <c r="EJ587" s="17"/>
      <c r="EK587" s="17"/>
    </row>
    <row r="588" spans="1:141" ht="16.5" customHeight="1">
      <c r="A588" s="17"/>
      <c r="B588" s="17"/>
      <c r="C588" s="17"/>
      <c r="D588" s="145"/>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46"/>
      <c r="AI588" s="146"/>
      <c r="AJ588" s="17"/>
      <c r="AK588" s="17"/>
      <c r="AL588" s="146"/>
      <c r="AM588" s="146"/>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11"/>
      <c r="DW588" s="111"/>
      <c r="DX588" s="111"/>
      <c r="DY588" s="111"/>
      <c r="DZ588" s="111"/>
      <c r="EA588" s="111"/>
      <c r="EB588" s="17"/>
      <c r="EC588" s="17"/>
      <c r="ED588" s="17"/>
      <c r="EE588" s="17"/>
      <c r="EF588" s="17"/>
      <c r="EG588" s="17"/>
      <c r="EH588" s="17"/>
      <c r="EI588" s="17"/>
      <c r="EJ588" s="17"/>
      <c r="EK588" s="17"/>
    </row>
    <row r="589" spans="1:141" ht="16.5" customHeight="1">
      <c r="A589" s="17"/>
      <c r="B589" s="17"/>
      <c r="C589" s="17"/>
      <c r="D589" s="145"/>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46"/>
      <c r="AI589" s="146"/>
      <c r="AJ589" s="17"/>
      <c r="AK589" s="17"/>
      <c r="AL589" s="146"/>
      <c r="AM589" s="146"/>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11"/>
      <c r="DW589" s="111"/>
      <c r="DX589" s="111"/>
      <c r="DY589" s="111"/>
      <c r="DZ589" s="111"/>
      <c r="EA589" s="111"/>
      <c r="EB589" s="17"/>
      <c r="EC589" s="17"/>
      <c r="ED589" s="17"/>
      <c r="EE589" s="17"/>
      <c r="EF589" s="17"/>
      <c r="EG589" s="17"/>
      <c r="EH589" s="17"/>
      <c r="EI589" s="17"/>
      <c r="EJ589" s="17"/>
      <c r="EK589" s="17"/>
    </row>
    <row r="590" spans="1:141" ht="16.5" customHeight="1">
      <c r="A590" s="17"/>
      <c r="B590" s="17"/>
      <c r="C590" s="17"/>
      <c r="D590" s="145"/>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46"/>
      <c r="AI590" s="146"/>
      <c r="AJ590" s="17"/>
      <c r="AK590" s="17"/>
      <c r="AL590" s="146"/>
      <c r="AM590" s="146"/>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11"/>
      <c r="DW590" s="111"/>
      <c r="DX590" s="111"/>
      <c r="DY590" s="111"/>
      <c r="DZ590" s="111"/>
      <c r="EA590" s="111"/>
      <c r="EB590" s="17"/>
      <c r="EC590" s="17"/>
      <c r="ED590" s="17"/>
      <c r="EE590" s="17"/>
      <c r="EF590" s="17"/>
      <c r="EG590" s="17"/>
      <c r="EH590" s="17"/>
      <c r="EI590" s="17"/>
      <c r="EJ590" s="17"/>
      <c r="EK590" s="17"/>
    </row>
    <row r="591" spans="1:141" ht="16.5" customHeight="1">
      <c r="A591" s="17"/>
      <c r="B591" s="17"/>
      <c r="C591" s="17"/>
      <c r="D591" s="145"/>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46"/>
      <c r="AI591" s="146"/>
      <c r="AJ591" s="17"/>
      <c r="AK591" s="17"/>
      <c r="AL591" s="146"/>
      <c r="AM591" s="146"/>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11"/>
      <c r="DW591" s="111"/>
      <c r="DX591" s="111"/>
      <c r="DY591" s="111"/>
      <c r="DZ591" s="111"/>
      <c r="EA591" s="111"/>
      <c r="EB591" s="17"/>
      <c r="EC591" s="17"/>
      <c r="ED591" s="17"/>
      <c r="EE591" s="17"/>
      <c r="EF591" s="17"/>
      <c r="EG591" s="17"/>
      <c r="EH591" s="17"/>
      <c r="EI591" s="17"/>
      <c r="EJ591" s="17"/>
      <c r="EK591" s="17"/>
    </row>
    <row r="592" spans="1:141" ht="16.5" customHeight="1">
      <c r="A592" s="17"/>
      <c r="B592" s="17"/>
      <c r="C592" s="17"/>
      <c r="D592" s="145"/>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46"/>
      <c r="AI592" s="146"/>
      <c r="AJ592" s="17"/>
      <c r="AK592" s="17"/>
      <c r="AL592" s="146"/>
      <c r="AM592" s="146"/>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11"/>
      <c r="DW592" s="111"/>
      <c r="DX592" s="111"/>
      <c r="DY592" s="111"/>
      <c r="DZ592" s="111"/>
      <c r="EA592" s="111"/>
      <c r="EB592" s="17"/>
      <c r="EC592" s="17"/>
      <c r="ED592" s="17"/>
      <c r="EE592" s="17"/>
      <c r="EF592" s="17"/>
      <c r="EG592" s="17"/>
      <c r="EH592" s="17"/>
      <c r="EI592" s="17"/>
      <c r="EJ592" s="17"/>
      <c r="EK592" s="17"/>
    </row>
    <row r="593" spans="1:141" ht="16.5" customHeight="1">
      <c r="A593" s="17"/>
      <c r="B593" s="17"/>
      <c r="C593" s="17"/>
      <c r="D593" s="145"/>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46"/>
      <c r="AI593" s="146"/>
      <c r="AJ593" s="17"/>
      <c r="AK593" s="17"/>
      <c r="AL593" s="146"/>
      <c r="AM593" s="146"/>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11"/>
      <c r="DW593" s="111"/>
      <c r="DX593" s="111"/>
      <c r="DY593" s="111"/>
      <c r="DZ593" s="111"/>
      <c r="EA593" s="111"/>
      <c r="EB593" s="17"/>
      <c r="EC593" s="17"/>
      <c r="ED593" s="17"/>
      <c r="EE593" s="17"/>
      <c r="EF593" s="17"/>
      <c r="EG593" s="17"/>
      <c r="EH593" s="17"/>
      <c r="EI593" s="17"/>
      <c r="EJ593" s="17"/>
      <c r="EK593" s="17"/>
    </row>
    <row r="594" spans="1:141" ht="16.5" customHeight="1">
      <c r="A594" s="17"/>
      <c r="B594" s="17"/>
      <c r="C594" s="17"/>
      <c r="D594" s="145"/>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46"/>
      <c r="AI594" s="146"/>
      <c r="AJ594" s="17"/>
      <c r="AK594" s="17"/>
      <c r="AL594" s="146"/>
      <c r="AM594" s="146"/>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11"/>
      <c r="DW594" s="111"/>
      <c r="DX594" s="111"/>
      <c r="DY594" s="111"/>
      <c r="DZ594" s="111"/>
      <c r="EA594" s="111"/>
      <c r="EB594" s="17"/>
      <c r="EC594" s="17"/>
      <c r="ED594" s="17"/>
      <c r="EE594" s="17"/>
      <c r="EF594" s="17"/>
      <c r="EG594" s="17"/>
      <c r="EH594" s="17"/>
      <c r="EI594" s="17"/>
      <c r="EJ594" s="17"/>
      <c r="EK594" s="17"/>
    </row>
    <row r="595" spans="1:141" ht="16.5" customHeight="1">
      <c r="A595" s="17"/>
      <c r="B595" s="17"/>
      <c r="C595" s="17"/>
      <c r="D595" s="145"/>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46"/>
      <c r="AI595" s="146"/>
      <c r="AJ595" s="17"/>
      <c r="AK595" s="17"/>
      <c r="AL595" s="146"/>
      <c r="AM595" s="146"/>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11"/>
      <c r="DW595" s="111"/>
      <c r="DX595" s="111"/>
      <c r="DY595" s="111"/>
      <c r="DZ595" s="111"/>
      <c r="EA595" s="111"/>
      <c r="EB595" s="17"/>
      <c r="EC595" s="17"/>
      <c r="ED595" s="17"/>
      <c r="EE595" s="17"/>
      <c r="EF595" s="17"/>
      <c r="EG595" s="17"/>
      <c r="EH595" s="17"/>
      <c r="EI595" s="17"/>
      <c r="EJ595" s="17"/>
      <c r="EK595" s="17"/>
    </row>
    <row r="596" spans="1:141" ht="16.5" customHeight="1">
      <c r="A596" s="17"/>
      <c r="B596" s="17"/>
      <c r="C596" s="17"/>
      <c r="D596" s="145"/>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46"/>
      <c r="AI596" s="146"/>
      <c r="AJ596" s="17"/>
      <c r="AK596" s="17"/>
      <c r="AL596" s="146"/>
      <c r="AM596" s="146"/>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11"/>
      <c r="DW596" s="111"/>
      <c r="DX596" s="111"/>
      <c r="DY596" s="111"/>
      <c r="DZ596" s="111"/>
      <c r="EA596" s="111"/>
      <c r="EB596" s="17"/>
      <c r="EC596" s="17"/>
      <c r="ED596" s="17"/>
      <c r="EE596" s="17"/>
      <c r="EF596" s="17"/>
      <c r="EG596" s="17"/>
      <c r="EH596" s="17"/>
      <c r="EI596" s="17"/>
      <c r="EJ596" s="17"/>
      <c r="EK596" s="17"/>
    </row>
    <row r="597" spans="1:141" ht="16.5" customHeight="1">
      <c r="A597" s="17"/>
      <c r="B597" s="17"/>
      <c r="C597" s="17"/>
      <c r="D597" s="145"/>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46"/>
      <c r="AI597" s="146"/>
      <c r="AJ597" s="17"/>
      <c r="AK597" s="17"/>
      <c r="AL597" s="146"/>
      <c r="AM597" s="146"/>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11"/>
      <c r="DW597" s="111"/>
      <c r="DX597" s="111"/>
      <c r="DY597" s="111"/>
      <c r="DZ597" s="111"/>
      <c r="EA597" s="111"/>
      <c r="EB597" s="17"/>
      <c r="EC597" s="17"/>
      <c r="ED597" s="17"/>
      <c r="EE597" s="17"/>
      <c r="EF597" s="17"/>
      <c r="EG597" s="17"/>
      <c r="EH597" s="17"/>
      <c r="EI597" s="17"/>
      <c r="EJ597" s="17"/>
      <c r="EK597" s="17"/>
    </row>
    <row r="598" spans="1:141" ht="16.5" customHeight="1">
      <c r="A598" s="17"/>
      <c r="B598" s="17"/>
      <c r="C598" s="17"/>
      <c r="D598" s="145"/>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46"/>
      <c r="AI598" s="146"/>
      <c r="AJ598" s="17"/>
      <c r="AK598" s="17"/>
      <c r="AL598" s="146"/>
      <c r="AM598" s="146"/>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11"/>
      <c r="DW598" s="111"/>
      <c r="DX598" s="111"/>
      <c r="DY598" s="111"/>
      <c r="DZ598" s="111"/>
      <c r="EA598" s="111"/>
      <c r="EB598" s="17"/>
      <c r="EC598" s="17"/>
      <c r="ED598" s="17"/>
      <c r="EE598" s="17"/>
      <c r="EF598" s="17"/>
      <c r="EG598" s="17"/>
      <c r="EH598" s="17"/>
      <c r="EI598" s="17"/>
      <c r="EJ598" s="17"/>
      <c r="EK598" s="17"/>
    </row>
    <row r="599" spans="1:141" ht="16.5" customHeight="1">
      <c r="A599" s="17"/>
      <c r="B599" s="17"/>
      <c r="C599" s="17"/>
      <c r="D599" s="145"/>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46"/>
      <c r="AI599" s="146"/>
      <c r="AJ599" s="17"/>
      <c r="AK599" s="17"/>
      <c r="AL599" s="146"/>
      <c r="AM599" s="146"/>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11"/>
      <c r="DW599" s="111"/>
      <c r="DX599" s="111"/>
      <c r="DY599" s="111"/>
      <c r="DZ599" s="111"/>
      <c r="EA599" s="111"/>
      <c r="EB599" s="17"/>
      <c r="EC599" s="17"/>
      <c r="ED599" s="17"/>
      <c r="EE599" s="17"/>
      <c r="EF599" s="17"/>
      <c r="EG599" s="17"/>
      <c r="EH599" s="17"/>
      <c r="EI599" s="17"/>
      <c r="EJ599" s="17"/>
      <c r="EK599" s="17"/>
    </row>
    <row r="600" spans="1:141" ht="16.5" customHeight="1">
      <c r="A600" s="17"/>
      <c r="B600" s="17"/>
      <c r="C600" s="17"/>
      <c r="D600" s="145"/>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46"/>
      <c r="AI600" s="146"/>
      <c r="AJ600" s="17"/>
      <c r="AK600" s="17"/>
      <c r="AL600" s="146"/>
      <c r="AM600" s="146"/>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11"/>
      <c r="DW600" s="111"/>
      <c r="DX600" s="111"/>
      <c r="DY600" s="111"/>
      <c r="DZ600" s="111"/>
      <c r="EA600" s="111"/>
      <c r="EB600" s="17"/>
      <c r="EC600" s="17"/>
      <c r="ED600" s="17"/>
      <c r="EE600" s="17"/>
      <c r="EF600" s="17"/>
      <c r="EG600" s="17"/>
      <c r="EH600" s="17"/>
      <c r="EI600" s="17"/>
      <c r="EJ600" s="17"/>
      <c r="EK600" s="17"/>
    </row>
    <row r="601" spans="1:141" ht="16.5" customHeight="1">
      <c r="A601" s="17"/>
      <c r="B601" s="17"/>
      <c r="C601" s="17"/>
      <c r="D601" s="145"/>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46"/>
      <c r="AI601" s="146"/>
      <c r="AJ601" s="17"/>
      <c r="AK601" s="17"/>
      <c r="AL601" s="146"/>
      <c r="AM601" s="146"/>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11"/>
      <c r="DW601" s="111"/>
      <c r="DX601" s="111"/>
      <c r="DY601" s="111"/>
      <c r="DZ601" s="111"/>
      <c r="EA601" s="111"/>
      <c r="EB601" s="17"/>
      <c r="EC601" s="17"/>
      <c r="ED601" s="17"/>
      <c r="EE601" s="17"/>
      <c r="EF601" s="17"/>
      <c r="EG601" s="17"/>
      <c r="EH601" s="17"/>
      <c r="EI601" s="17"/>
      <c r="EJ601" s="17"/>
      <c r="EK601" s="17"/>
    </row>
    <row r="602" spans="1:141" ht="16.5" customHeight="1">
      <c r="A602" s="17"/>
      <c r="B602" s="17"/>
      <c r="C602" s="17"/>
      <c r="D602" s="145"/>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46"/>
      <c r="AI602" s="146"/>
      <c r="AJ602" s="17"/>
      <c r="AK602" s="17"/>
      <c r="AL602" s="146"/>
      <c r="AM602" s="146"/>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11"/>
      <c r="DW602" s="111"/>
      <c r="DX602" s="111"/>
      <c r="DY602" s="111"/>
      <c r="DZ602" s="111"/>
      <c r="EA602" s="111"/>
      <c r="EB602" s="17"/>
      <c r="EC602" s="17"/>
      <c r="ED602" s="17"/>
      <c r="EE602" s="17"/>
      <c r="EF602" s="17"/>
      <c r="EG602" s="17"/>
      <c r="EH602" s="17"/>
      <c r="EI602" s="17"/>
      <c r="EJ602" s="17"/>
      <c r="EK602" s="17"/>
    </row>
    <row r="603" spans="1:141" ht="16.5" customHeight="1">
      <c r="A603" s="17"/>
      <c r="B603" s="17"/>
      <c r="C603" s="17"/>
      <c r="D603" s="145"/>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46"/>
      <c r="AI603" s="146"/>
      <c r="AJ603" s="17"/>
      <c r="AK603" s="17"/>
      <c r="AL603" s="146"/>
      <c r="AM603" s="146"/>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11"/>
      <c r="DW603" s="111"/>
      <c r="DX603" s="111"/>
      <c r="DY603" s="111"/>
      <c r="DZ603" s="111"/>
      <c r="EA603" s="111"/>
      <c r="EB603" s="17"/>
      <c r="EC603" s="17"/>
      <c r="ED603" s="17"/>
      <c r="EE603" s="17"/>
      <c r="EF603" s="17"/>
      <c r="EG603" s="17"/>
      <c r="EH603" s="17"/>
      <c r="EI603" s="17"/>
      <c r="EJ603" s="17"/>
      <c r="EK603" s="17"/>
    </row>
    <row r="604" spans="1:141" ht="16.5" customHeight="1">
      <c r="A604" s="17"/>
      <c r="B604" s="17"/>
      <c r="C604" s="17"/>
      <c r="D604" s="145"/>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46"/>
      <c r="AI604" s="146"/>
      <c r="AJ604" s="17"/>
      <c r="AK604" s="17"/>
      <c r="AL604" s="146"/>
      <c r="AM604" s="146"/>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11"/>
      <c r="DW604" s="111"/>
      <c r="DX604" s="111"/>
      <c r="DY604" s="111"/>
      <c r="DZ604" s="111"/>
      <c r="EA604" s="111"/>
      <c r="EB604" s="17"/>
      <c r="EC604" s="17"/>
      <c r="ED604" s="17"/>
      <c r="EE604" s="17"/>
      <c r="EF604" s="17"/>
      <c r="EG604" s="17"/>
      <c r="EH604" s="17"/>
      <c r="EI604" s="17"/>
      <c r="EJ604" s="17"/>
      <c r="EK604" s="17"/>
    </row>
    <row r="605" spans="1:141" ht="16.5" customHeight="1">
      <c r="A605" s="17"/>
      <c r="B605" s="17"/>
      <c r="C605" s="17"/>
      <c r="D605" s="145"/>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46"/>
      <c r="AI605" s="146"/>
      <c r="AJ605" s="17"/>
      <c r="AK605" s="17"/>
      <c r="AL605" s="146"/>
      <c r="AM605" s="146"/>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11"/>
      <c r="DW605" s="111"/>
      <c r="DX605" s="111"/>
      <c r="DY605" s="111"/>
      <c r="DZ605" s="111"/>
      <c r="EA605" s="111"/>
      <c r="EB605" s="17"/>
      <c r="EC605" s="17"/>
      <c r="ED605" s="17"/>
      <c r="EE605" s="17"/>
      <c r="EF605" s="17"/>
      <c r="EG605" s="17"/>
      <c r="EH605" s="17"/>
      <c r="EI605" s="17"/>
      <c r="EJ605" s="17"/>
      <c r="EK605" s="17"/>
    </row>
    <row r="606" spans="1:141" ht="16.5" customHeight="1">
      <c r="A606" s="17"/>
      <c r="B606" s="17"/>
      <c r="C606" s="17"/>
      <c r="D606" s="145"/>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46"/>
      <c r="AI606" s="146"/>
      <c r="AJ606" s="17"/>
      <c r="AK606" s="17"/>
      <c r="AL606" s="146"/>
      <c r="AM606" s="146"/>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11"/>
      <c r="DW606" s="111"/>
      <c r="DX606" s="111"/>
      <c r="DY606" s="111"/>
      <c r="DZ606" s="111"/>
      <c r="EA606" s="111"/>
      <c r="EB606" s="17"/>
      <c r="EC606" s="17"/>
      <c r="ED606" s="17"/>
      <c r="EE606" s="17"/>
      <c r="EF606" s="17"/>
      <c r="EG606" s="17"/>
      <c r="EH606" s="17"/>
      <c r="EI606" s="17"/>
      <c r="EJ606" s="17"/>
      <c r="EK606" s="17"/>
    </row>
    <row r="607" spans="1:141" ht="16.5" customHeight="1">
      <c r="A607" s="17"/>
      <c r="B607" s="17"/>
      <c r="C607" s="17"/>
      <c r="D607" s="145"/>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46"/>
      <c r="AI607" s="146"/>
      <c r="AJ607" s="17"/>
      <c r="AK607" s="17"/>
      <c r="AL607" s="146"/>
      <c r="AM607" s="146"/>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11"/>
      <c r="DW607" s="111"/>
      <c r="DX607" s="111"/>
      <c r="DY607" s="111"/>
      <c r="DZ607" s="111"/>
      <c r="EA607" s="111"/>
      <c r="EB607" s="17"/>
      <c r="EC607" s="17"/>
      <c r="ED607" s="17"/>
      <c r="EE607" s="17"/>
      <c r="EF607" s="17"/>
      <c r="EG607" s="17"/>
      <c r="EH607" s="17"/>
      <c r="EI607" s="17"/>
      <c r="EJ607" s="17"/>
      <c r="EK607" s="17"/>
    </row>
    <row r="608" spans="1:141" ht="16.5" customHeight="1">
      <c r="A608" s="17"/>
      <c r="B608" s="17"/>
      <c r="C608" s="17"/>
      <c r="D608" s="145"/>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46"/>
      <c r="AI608" s="146"/>
      <c r="AJ608" s="17"/>
      <c r="AK608" s="17"/>
      <c r="AL608" s="146"/>
      <c r="AM608" s="146"/>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11"/>
      <c r="DW608" s="111"/>
      <c r="DX608" s="111"/>
      <c r="DY608" s="111"/>
      <c r="DZ608" s="111"/>
      <c r="EA608" s="111"/>
      <c r="EB608" s="17"/>
      <c r="EC608" s="17"/>
      <c r="ED608" s="17"/>
      <c r="EE608" s="17"/>
      <c r="EF608" s="17"/>
      <c r="EG608" s="17"/>
      <c r="EH608" s="17"/>
      <c r="EI608" s="17"/>
      <c r="EJ608" s="17"/>
      <c r="EK608" s="17"/>
    </row>
    <row r="609" spans="1:141" ht="16.5" customHeight="1">
      <c r="A609" s="17"/>
      <c r="B609" s="17"/>
      <c r="C609" s="17"/>
      <c r="D609" s="145"/>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46"/>
      <c r="AI609" s="146"/>
      <c r="AJ609" s="17"/>
      <c r="AK609" s="17"/>
      <c r="AL609" s="146"/>
      <c r="AM609" s="146"/>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11"/>
      <c r="DW609" s="111"/>
      <c r="DX609" s="111"/>
      <c r="DY609" s="111"/>
      <c r="DZ609" s="111"/>
      <c r="EA609" s="111"/>
      <c r="EB609" s="17"/>
      <c r="EC609" s="17"/>
      <c r="ED609" s="17"/>
      <c r="EE609" s="17"/>
      <c r="EF609" s="17"/>
      <c r="EG609" s="17"/>
      <c r="EH609" s="17"/>
      <c r="EI609" s="17"/>
      <c r="EJ609" s="17"/>
      <c r="EK609" s="17"/>
    </row>
    <row r="610" spans="1:141" ht="16.5" customHeight="1">
      <c r="A610" s="17"/>
      <c r="B610" s="17"/>
      <c r="C610" s="17"/>
      <c r="D610" s="145"/>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46"/>
      <c r="AI610" s="146"/>
      <c r="AJ610" s="17"/>
      <c r="AK610" s="17"/>
      <c r="AL610" s="146"/>
      <c r="AM610" s="146"/>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11"/>
      <c r="DW610" s="111"/>
      <c r="DX610" s="111"/>
      <c r="DY610" s="111"/>
      <c r="DZ610" s="111"/>
      <c r="EA610" s="111"/>
      <c r="EB610" s="17"/>
      <c r="EC610" s="17"/>
      <c r="ED610" s="17"/>
      <c r="EE610" s="17"/>
      <c r="EF610" s="17"/>
      <c r="EG610" s="17"/>
      <c r="EH610" s="17"/>
      <c r="EI610" s="17"/>
      <c r="EJ610" s="17"/>
      <c r="EK610" s="17"/>
    </row>
    <row r="611" spans="1:141" ht="16.5" customHeight="1">
      <c r="A611" s="17"/>
      <c r="B611" s="17"/>
      <c r="C611" s="17"/>
      <c r="D611" s="145"/>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46"/>
      <c r="AI611" s="146"/>
      <c r="AJ611" s="17"/>
      <c r="AK611" s="17"/>
      <c r="AL611" s="146"/>
      <c r="AM611" s="146"/>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11"/>
      <c r="DW611" s="111"/>
      <c r="DX611" s="111"/>
      <c r="DY611" s="111"/>
      <c r="DZ611" s="111"/>
      <c r="EA611" s="111"/>
      <c r="EB611" s="17"/>
      <c r="EC611" s="17"/>
      <c r="ED611" s="17"/>
      <c r="EE611" s="17"/>
      <c r="EF611" s="17"/>
      <c r="EG611" s="17"/>
      <c r="EH611" s="17"/>
      <c r="EI611" s="17"/>
      <c r="EJ611" s="17"/>
      <c r="EK611" s="17"/>
    </row>
    <row r="612" spans="1:141" ht="16.5" customHeight="1">
      <c r="A612" s="17"/>
      <c r="B612" s="17"/>
      <c r="C612" s="17"/>
      <c r="D612" s="145"/>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46"/>
      <c r="AI612" s="146"/>
      <c r="AJ612" s="17"/>
      <c r="AK612" s="17"/>
      <c r="AL612" s="146"/>
      <c r="AM612" s="146"/>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11"/>
      <c r="DW612" s="111"/>
      <c r="DX612" s="111"/>
      <c r="DY612" s="111"/>
      <c r="DZ612" s="111"/>
      <c r="EA612" s="111"/>
      <c r="EB612" s="17"/>
      <c r="EC612" s="17"/>
      <c r="ED612" s="17"/>
      <c r="EE612" s="17"/>
      <c r="EF612" s="17"/>
      <c r="EG612" s="17"/>
      <c r="EH612" s="17"/>
      <c r="EI612" s="17"/>
      <c r="EJ612" s="17"/>
      <c r="EK612" s="17"/>
    </row>
    <row r="613" spans="1:141" ht="16.5" customHeight="1">
      <c r="A613" s="17"/>
      <c r="B613" s="17"/>
      <c r="C613" s="17"/>
      <c r="D613" s="145"/>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46"/>
      <c r="AI613" s="146"/>
      <c r="AJ613" s="17"/>
      <c r="AK613" s="17"/>
      <c r="AL613" s="146"/>
      <c r="AM613" s="146"/>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11"/>
      <c r="DW613" s="111"/>
      <c r="DX613" s="111"/>
      <c r="DY613" s="111"/>
      <c r="DZ613" s="111"/>
      <c r="EA613" s="111"/>
      <c r="EB613" s="17"/>
      <c r="EC613" s="17"/>
      <c r="ED613" s="17"/>
      <c r="EE613" s="17"/>
      <c r="EF613" s="17"/>
      <c r="EG613" s="17"/>
      <c r="EH613" s="17"/>
      <c r="EI613" s="17"/>
      <c r="EJ613" s="17"/>
      <c r="EK613" s="17"/>
    </row>
    <row r="614" spans="1:141" ht="16.5" customHeight="1">
      <c r="A614" s="17"/>
      <c r="B614" s="17"/>
      <c r="C614" s="17"/>
      <c r="D614" s="145"/>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46"/>
      <c r="AI614" s="146"/>
      <c r="AJ614" s="17"/>
      <c r="AK614" s="17"/>
      <c r="AL614" s="146"/>
      <c r="AM614" s="146"/>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11"/>
      <c r="DW614" s="111"/>
      <c r="DX614" s="111"/>
      <c r="DY614" s="111"/>
      <c r="DZ614" s="111"/>
      <c r="EA614" s="111"/>
      <c r="EB614" s="17"/>
      <c r="EC614" s="17"/>
      <c r="ED614" s="17"/>
      <c r="EE614" s="17"/>
      <c r="EF614" s="17"/>
      <c r="EG614" s="17"/>
      <c r="EH614" s="17"/>
      <c r="EI614" s="17"/>
      <c r="EJ614" s="17"/>
      <c r="EK614" s="17"/>
    </row>
    <row r="615" spans="1:141" ht="16.5" customHeight="1">
      <c r="A615" s="17"/>
      <c r="B615" s="17"/>
      <c r="C615" s="17"/>
      <c r="D615" s="145"/>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46"/>
      <c r="AI615" s="146"/>
      <c r="AJ615" s="17"/>
      <c r="AK615" s="17"/>
      <c r="AL615" s="146"/>
      <c r="AM615" s="146"/>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11"/>
      <c r="DW615" s="111"/>
      <c r="DX615" s="111"/>
      <c r="DY615" s="111"/>
      <c r="DZ615" s="111"/>
      <c r="EA615" s="111"/>
      <c r="EB615" s="17"/>
      <c r="EC615" s="17"/>
      <c r="ED615" s="17"/>
      <c r="EE615" s="17"/>
      <c r="EF615" s="17"/>
      <c r="EG615" s="17"/>
      <c r="EH615" s="17"/>
      <c r="EI615" s="17"/>
      <c r="EJ615" s="17"/>
      <c r="EK615" s="17"/>
    </row>
    <row r="616" spans="1:141" ht="16.5" customHeight="1">
      <c r="A616" s="17"/>
      <c r="B616" s="17"/>
      <c r="C616" s="17"/>
      <c r="D616" s="145"/>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46"/>
      <c r="AI616" s="146"/>
      <c r="AJ616" s="17"/>
      <c r="AK616" s="17"/>
      <c r="AL616" s="146"/>
      <c r="AM616" s="146"/>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11"/>
      <c r="DW616" s="111"/>
      <c r="DX616" s="111"/>
      <c r="DY616" s="111"/>
      <c r="DZ616" s="111"/>
      <c r="EA616" s="111"/>
      <c r="EB616" s="17"/>
      <c r="EC616" s="17"/>
      <c r="ED616" s="17"/>
      <c r="EE616" s="17"/>
      <c r="EF616" s="17"/>
      <c r="EG616" s="17"/>
      <c r="EH616" s="17"/>
      <c r="EI616" s="17"/>
      <c r="EJ616" s="17"/>
      <c r="EK616" s="17"/>
    </row>
    <row r="617" spans="1:141" ht="16.5" customHeight="1">
      <c r="A617" s="17"/>
      <c r="B617" s="17"/>
      <c r="C617" s="17"/>
      <c r="D617" s="145"/>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46"/>
      <c r="AI617" s="146"/>
      <c r="AJ617" s="17"/>
      <c r="AK617" s="17"/>
      <c r="AL617" s="146"/>
      <c r="AM617" s="146"/>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11"/>
      <c r="DW617" s="111"/>
      <c r="DX617" s="111"/>
      <c r="DY617" s="111"/>
      <c r="DZ617" s="111"/>
      <c r="EA617" s="111"/>
      <c r="EB617" s="17"/>
      <c r="EC617" s="17"/>
      <c r="ED617" s="17"/>
      <c r="EE617" s="17"/>
      <c r="EF617" s="17"/>
      <c r="EG617" s="17"/>
      <c r="EH617" s="17"/>
      <c r="EI617" s="17"/>
      <c r="EJ617" s="17"/>
      <c r="EK617" s="17"/>
    </row>
    <row r="618" spans="1:141" ht="16.5" customHeight="1">
      <c r="A618" s="17"/>
      <c r="B618" s="17"/>
      <c r="C618" s="17"/>
      <c r="D618" s="145"/>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46"/>
      <c r="AI618" s="146"/>
      <c r="AJ618" s="17"/>
      <c r="AK618" s="17"/>
      <c r="AL618" s="146"/>
      <c r="AM618" s="146"/>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11"/>
      <c r="DW618" s="111"/>
      <c r="DX618" s="111"/>
      <c r="DY618" s="111"/>
      <c r="DZ618" s="111"/>
      <c r="EA618" s="111"/>
      <c r="EB618" s="17"/>
      <c r="EC618" s="17"/>
      <c r="ED618" s="17"/>
      <c r="EE618" s="17"/>
      <c r="EF618" s="17"/>
      <c r="EG618" s="17"/>
      <c r="EH618" s="17"/>
      <c r="EI618" s="17"/>
      <c r="EJ618" s="17"/>
      <c r="EK618" s="17"/>
    </row>
    <row r="619" spans="1:141" ht="16.5" customHeight="1">
      <c r="A619" s="17"/>
      <c r="B619" s="17"/>
      <c r="C619" s="17"/>
      <c r="D619" s="145"/>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46"/>
      <c r="AI619" s="146"/>
      <c r="AJ619" s="17"/>
      <c r="AK619" s="17"/>
      <c r="AL619" s="146"/>
      <c r="AM619" s="146"/>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11"/>
      <c r="DW619" s="111"/>
      <c r="DX619" s="111"/>
      <c r="DY619" s="111"/>
      <c r="DZ619" s="111"/>
      <c r="EA619" s="111"/>
      <c r="EB619" s="17"/>
      <c r="EC619" s="17"/>
      <c r="ED619" s="17"/>
      <c r="EE619" s="17"/>
      <c r="EF619" s="17"/>
      <c r="EG619" s="17"/>
      <c r="EH619" s="17"/>
      <c r="EI619" s="17"/>
      <c r="EJ619" s="17"/>
      <c r="EK619" s="17"/>
    </row>
    <row r="620" spans="1:141" ht="16.5" customHeight="1">
      <c r="A620" s="17"/>
      <c r="B620" s="17"/>
      <c r="C620" s="17"/>
      <c r="D620" s="145"/>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46"/>
      <c r="AI620" s="146"/>
      <c r="AJ620" s="17"/>
      <c r="AK620" s="17"/>
      <c r="AL620" s="146"/>
      <c r="AM620" s="146"/>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11"/>
      <c r="DW620" s="111"/>
      <c r="DX620" s="111"/>
      <c r="DY620" s="111"/>
      <c r="DZ620" s="111"/>
      <c r="EA620" s="111"/>
      <c r="EB620" s="17"/>
      <c r="EC620" s="17"/>
      <c r="ED620" s="17"/>
      <c r="EE620" s="17"/>
      <c r="EF620" s="17"/>
      <c r="EG620" s="17"/>
      <c r="EH620" s="17"/>
      <c r="EI620" s="17"/>
      <c r="EJ620" s="17"/>
      <c r="EK620" s="17"/>
    </row>
    <row r="621" spans="1:141" ht="16.5" customHeight="1">
      <c r="A621" s="17"/>
      <c r="B621" s="17"/>
      <c r="C621" s="17"/>
      <c r="D621" s="145"/>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46"/>
      <c r="AI621" s="146"/>
      <c r="AJ621" s="17"/>
      <c r="AK621" s="17"/>
      <c r="AL621" s="146"/>
      <c r="AM621" s="146"/>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11"/>
      <c r="DW621" s="111"/>
      <c r="DX621" s="111"/>
      <c r="DY621" s="111"/>
      <c r="DZ621" s="111"/>
      <c r="EA621" s="111"/>
      <c r="EB621" s="17"/>
      <c r="EC621" s="17"/>
      <c r="ED621" s="17"/>
      <c r="EE621" s="17"/>
      <c r="EF621" s="17"/>
      <c r="EG621" s="17"/>
      <c r="EH621" s="17"/>
      <c r="EI621" s="17"/>
      <c r="EJ621" s="17"/>
      <c r="EK621" s="17"/>
    </row>
    <row r="622" spans="1:141" ht="16.5" customHeight="1">
      <c r="A622" s="17"/>
      <c r="B622" s="17"/>
      <c r="C622" s="17"/>
      <c r="D622" s="145"/>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46"/>
      <c r="AI622" s="146"/>
      <c r="AJ622" s="17"/>
      <c r="AK622" s="17"/>
      <c r="AL622" s="146"/>
      <c r="AM622" s="146"/>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11"/>
      <c r="DW622" s="111"/>
      <c r="DX622" s="111"/>
      <c r="DY622" s="111"/>
      <c r="DZ622" s="111"/>
      <c r="EA622" s="111"/>
      <c r="EB622" s="17"/>
      <c r="EC622" s="17"/>
      <c r="ED622" s="17"/>
      <c r="EE622" s="17"/>
      <c r="EF622" s="17"/>
      <c r="EG622" s="17"/>
      <c r="EH622" s="17"/>
      <c r="EI622" s="17"/>
      <c r="EJ622" s="17"/>
      <c r="EK622" s="17"/>
    </row>
    <row r="623" spans="1:141" ht="16.5" customHeight="1">
      <c r="A623" s="17"/>
      <c r="B623" s="17"/>
      <c r="C623" s="17"/>
      <c r="D623" s="145"/>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46"/>
      <c r="AI623" s="146"/>
      <c r="AJ623" s="17"/>
      <c r="AK623" s="17"/>
      <c r="AL623" s="146"/>
      <c r="AM623" s="146"/>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11"/>
      <c r="DW623" s="111"/>
      <c r="DX623" s="111"/>
      <c r="DY623" s="111"/>
      <c r="DZ623" s="111"/>
      <c r="EA623" s="111"/>
      <c r="EB623" s="17"/>
      <c r="EC623" s="17"/>
      <c r="ED623" s="17"/>
      <c r="EE623" s="17"/>
      <c r="EF623" s="17"/>
      <c r="EG623" s="17"/>
      <c r="EH623" s="17"/>
      <c r="EI623" s="17"/>
      <c r="EJ623" s="17"/>
      <c r="EK623" s="17"/>
    </row>
    <row r="624" spans="1:141" ht="16.5" customHeight="1">
      <c r="A624" s="17"/>
      <c r="B624" s="17"/>
      <c r="C624" s="17"/>
      <c r="D624" s="145"/>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46"/>
      <c r="AI624" s="146"/>
      <c r="AJ624" s="17"/>
      <c r="AK624" s="17"/>
      <c r="AL624" s="146"/>
      <c r="AM624" s="146"/>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11"/>
      <c r="DW624" s="111"/>
      <c r="DX624" s="111"/>
      <c r="DY624" s="111"/>
      <c r="DZ624" s="111"/>
      <c r="EA624" s="111"/>
      <c r="EB624" s="17"/>
      <c r="EC624" s="17"/>
      <c r="ED624" s="17"/>
      <c r="EE624" s="17"/>
      <c r="EF624" s="17"/>
      <c r="EG624" s="17"/>
      <c r="EH624" s="17"/>
      <c r="EI624" s="17"/>
      <c r="EJ624" s="17"/>
      <c r="EK624" s="17"/>
    </row>
    <row r="625" spans="1:141" ht="16.5" customHeight="1">
      <c r="A625" s="17"/>
      <c r="B625" s="17"/>
      <c r="C625" s="17"/>
      <c r="D625" s="145"/>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46"/>
      <c r="AI625" s="146"/>
      <c r="AJ625" s="17"/>
      <c r="AK625" s="17"/>
      <c r="AL625" s="146"/>
      <c r="AM625" s="146"/>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11"/>
      <c r="DW625" s="111"/>
      <c r="DX625" s="111"/>
      <c r="DY625" s="111"/>
      <c r="DZ625" s="111"/>
      <c r="EA625" s="111"/>
      <c r="EB625" s="17"/>
      <c r="EC625" s="17"/>
      <c r="ED625" s="17"/>
      <c r="EE625" s="17"/>
      <c r="EF625" s="17"/>
      <c r="EG625" s="17"/>
      <c r="EH625" s="17"/>
      <c r="EI625" s="17"/>
      <c r="EJ625" s="17"/>
      <c r="EK625" s="17"/>
    </row>
    <row r="626" spans="1:141" ht="16.5" customHeight="1">
      <c r="A626" s="17"/>
      <c r="B626" s="17"/>
      <c r="C626" s="17"/>
      <c r="D626" s="145"/>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46"/>
      <c r="AI626" s="146"/>
      <c r="AJ626" s="17"/>
      <c r="AK626" s="17"/>
      <c r="AL626" s="146"/>
      <c r="AM626" s="146"/>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11"/>
      <c r="DW626" s="111"/>
      <c r="DX626" s="111"/>
      <c r="DY626" s="111"/>
      <c r="DZ626" s="111"/>
      <c r="EA626" s="111"/>
      <c r="EB626" s="17"/>
      <c r="EC626" s="17"/>
      <c r="ED626" s="17"/>
      <c r="EE626" s="17"/>
      <c r="EF626" s="17"/>
      <c r="EG626" s="17"/>
      <c r="EH626" s="17"/>
      <c r="EI626" s="17"/>
      <c r="EJ626" s="17"/>
      <c r="EK626" s="17"/>
    </row>
    <row r="627" spans="1:141" ht="16.5" customHeight="1">
      <c r="A627" s="17"/>
      <c r="B627" s="17"/>
      <c r="C627" s="17"/>
      <c r="D627" s="145"/>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46"/>
      <c r="AI627" s="146"/>
      <c r="AJ627" s="17"/>
      <c r="AK627" s="17"/>
      <c r="AL627" s="146"/>
      <c r="AM627" s="146"/>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11"/>
      <c r="DW627" s="111"/>
      <c r="DX627" s="111"/>
      <c r="DY627" s="111"/>
      <c r="DZ627" s="111"/>
      <c r="EA627" s="111"/>
      <c r="EB627" s="17"/>
      <c r="EC627" s="17"/>
      <c r="ED627" s="17"/>
      <c r="EE627" s="17"/>
      <c r="EF627" s="17"/>
      <c r="EG627" s="17"/>
      <c r="EH627" s="17"/>
      <c r="EI627" s="17"/>
      <c r="EJ627" s="17"/>
      <c r="EK627" s="17"/>
    </row>
    <row r="628" spans="1:141" ht="16.5" customHeight="1">
      <c r="A628" s="17"/>
      <c r="B628" s="17"/>
      <c r="C628" s="17"/>
      <c r="D628" s="145"/>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46"/>
      <c r="AI628" s="146"/>
      <c r="AJ628" s="17"/>
      <c r="AK628" s="17"/>
      <c r="AL628" s="146"/>
      <c r="AM628" s="146"/>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11"/>
      <c r="DW628" s="111"/>
      <c r="DX628" s="111"/>
      <c r="DY628" s="111"/>
      <c r="DZ628" s="111"/>
      <c r="EA628" s="111"/>
      <c r="EB628" s="17"/>
      <c r="EC628" s="17"/>
      <c r="ED628" s="17"/>
      <c r="EE628" s="17"/>
      <c r="EF628" s="17"/>
      <c r="EG628" s="17"/>
      <c r="EH628" s="17"/>
      <c r="EI628" s="17"/>
      <c r="EJ628" s="17"/>
      <c r="EK628" s="17"/>
    </row>
    <row r="629" spans="1:141" ht="16.5" customHeight="1">
      <c r="A629" s="17"/>
      <c r="B629" s="17"/>
      <c r="C629" s="17"/>
      <c r="D629" s="145"/>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46"/>
      <c r="AI629" s="146"/>
      <c r="AJ629" s="17"/>
      <c r="AK629" s="17"/>
      <c r="AL629" s="146"/>
      <c r="AM629" s="146"/>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11"/>
      <c r="DW629" s="111"/>
      <c r="DX629" s="111"/>
      <c r="DY629" s="111"/>
      <c r="DZ629" s="111"/>
      <c r="EA629" s="111"/>
      <c r="EB629" s="17"/>
      <c r="EC629" s="17"/>
      <c r="ED629" s="17"/>
      <c r="EE629" s="17"/>
      <c r="EF629" s="17"/>
      <c r="EG629" s="17"/>
      <c r="EH629" s="17"/>
      <c r="EI629" s="17"/>
      <c r="EJ629" s="17"/>
      <c r="EK629" s="17"/>
    </row>
    <row r="630" spans="1:141" ht="16.5" customHeight="1">
      <c r="A630" s="17"/>
      <c r="B630" s="17"/>
      <c r="C630" s="17"/>
      <c r="D630" s="145"/>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46"/>
      <c r="AI630" s="146"/>
      <c r="AJ630" s="17"/>
      <c r="AK630" s="17"/>
      <c r="AL630" s="146"/>
      <c r="AM630" s="146"/>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11"/>
      <c r="DW630" s="111"/>
      <c r="DX630" s="111"/>
      <c r="DY630" s="111"/>
      <c r="DZ630" s="111"/>
      <c r="EA630" s="111"/>
      <c r="EB630" s="17"/>
      <c r="EC630" s="17"/>
      <c r="ED630" s="17"/>
      <c r="EE630" s="17"/>
      <c r="EF630" s="17"/>
      <c r="EG630" s="17"/>
      <c r="EH630" s="17"/>
      <c r="EI630" s="17"/>
      <c r="EJ630" s="17"/>
      <c r="EK630" s="17"/>
    </row>
    <row r="631" spans="1:141" ht="16.5" customHeight="1">
      <c r="A631" s="17"/>
      <c r="B631" s="17"/>
      <c r="C631" s="17"/>
      <c r="D631" s="145"/>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46"/>
      <c r="AI631" s="146"/>
      <c r="AJ631" s="17"/>
      <c r="AK631" s="17"/>
      <c r="AL631" s="146"/>
      <c r="AM631" s="146"/>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11"/>
      <c r="DW631" s="111"/>
      <c r="DX631" s="111"/>
      <c r="DY631" s="111"/>
      <c r="DZ631" s="111"/>
      <c r="EA631" s="111"/>
      <c r="EB631" s="17"/>
      <c r="EC631" s="17"/>
      <c r="ED631" s="17"/>
      <c r="EE631" s="17"/>
      <c r="EF631" s="17"/>
      <c r="EG631" s="17"/>
      <c r="EH631" s="17"/>
      <c r="EI631" s="17"/>
      <c r="EJ631" s="17"/>
      <c r="EK631" s="17"/>
    </row>
    <row r="632" spans="1:141" ht="16.5" customHeight="1">
      <c r="A632" s="17"/>
      <c r="B632" s="17"/>
      <c r="C632" s="17"/>
      <c r="D632" s="145"/>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46"/>
      <c r="AI632" s="146"/>
      <c r="AJ632" s="17"/>
      <c r="AK632" s="17"/>
      <c r="AL632" s="146"/>
      <c r="AM632" s="146"/>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11"/>
      <c r="DW632" s="111"/>
      <c r="DX632" s="111"/>
      <c r="DY632" s="111"/>
      <c r="DZ632" s="111"/>
      <c r="EA632" s="111"/>
      <c r="EB632" s="17"/>
      <c r="EC632" s="17"/>
      <c r="ED632" s="17"/>
      <c r="EE632" s="17"/>
      <c r="EF632" s="17"/>
      <c r="EG632" s="17"/>
      <c r="EH632" s="17"/>
      <c r="EI632" s="17"/>
      <c r="EJ632" s="17"/>
      <c r="EK632" s="17"/>
    </row>
    <row r="633" spans="1:141" ht="16.5" customHeight="1">
      <c r="A633" s="17"/>
      <c r="B633" s="17"/>
      <c r="C633" s="17"/>
      <c r="D633" s="145"/>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46"/>
      <c r="AI633" s="146"/>
      <c r="AJ633" s="17"/>
      <c r="AK633" s="17"/>
      <c r="AL633" s="146"/>
      <c r="AM633" s="146"/>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11"/>
      <c r="DW633" s="111"/>
      <c r="DX633" s="111"/>
      <c r="DY633" s="111"/>
      <c r="DZ633" s="111"/>
      <c r="EA633" s="111"/>
      <c r="EB633" s="17"/>
      <c r="EC633" s="17"/>
      <c r="ED633" s="17"/>
      <c r="EE633" s="17"/>
      <c r="EF633" s="17"/>
      <c r="EG633" s="17"/>
      <c r="EH633" s="17"/>
      <c r="EI633" s="17"/>
      <c r="EJ633" s="17"/>
      <c r="EK633" s="17"/>
    </row>
    <row r="634" spans="1:141" ht="16.5" customHeight="1">
      <c r="A634" s="17"/>
      <c r="B634" s="17"/>
      <c r="C634" s="17"/>
      <c r="D634" s="145"/>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46"/>
      <c r="AI634" s="146"/>
      <c r="AJ634" s="17"/>
      <c r="AK634" s="17"/>
      <c r="AL634" s="146"/>
      <c r="AM634" s="146"/>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11"/>
      <c r="DW634" s="111"/>
      <c r="DX634" s="111"/>
      <c r="DY634" s="111"/>
      <c r="DZ634" s="111"/>
      <c r="EA634" s="111"/>
      <c r="EB634" s="17"/>
      <c r="EC634" s="17"/>
      <c r="ED634" s="17"/>
      <c r="EE634" s="17"/>
      <c r="EF634" s="17"/>
      <c r="EG634" s="17"/>
      <c r="EH634" s="17"/>
      <c r="EI634" s="17"/>
      <c r="EJ634" s="17"/>
      <c r="EK634" s="17"/>
    </row>
    <row r="635" spans="1:141" ht="16.5" customHeight="1">
      <c r="A635" s="17"/>
      <c r="B635" s="17"/>
      <c r="C635" s="17"/>
      <c r="D635" s="145"/>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46"/>
      <c r="AI635" s="146"/>
      <c r="AJ635" s="17"/>
      <c r="AK635" s="17"/>
      <c r="AL635" s="146"/>
      <c r="AM635" s="146"/>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11"/>
      <c r="DW635" s="111"/>
      <c r="DX635" s="111"/>
      <c r="DY635" s="111"/>
      <c r="DZ635" s="111"/>
      <c r="EA635" s="111"/>
      <c r="EB635" s="17"/>
      <c r="EC635" s="17"/>
      <c r="ED635" s="17"/>
      <c r="EE635" s="17"/>
      <c r="EF635" s="17"/>
      <c r="EG635" s="17"/>
      <c r="EH635" s="17"/>
      <c r="EI635" s="17"/>
      <c r="EJ635" s="17"/>
      <c r="EK635" s="17"/>
    </row>
    <row r="636" spans="1:141" ht="16.5" customHeight="1">
      <c r="A636" s="17"/>
      <c r="B636" s="17"/>
      <c r="C636" s="17"/>
      <c r="D636" s="145"/>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46"/>
      <c r="AI636" s="146"/>
      <c r="AJ636" s="17"/>
      <c r="AK636" s="17"/>
      <c r="AL636" s="146"/>
      <c r="AM636" s="146"/>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11"/>
      <c r="DW636" s="111"/>
      <c r="DX636" s="111"/>
      <c r="DY636" s="111"/>
      <c r="DZ636" s="111"/>
      <c r="EA636" s="111"/>
      <c r="EB636" s="17"/>
      <c r="EC636" s="17"/>
      <c r="ED636" s="17"/>
      <c r="EE636" s="17"/>
      <c r="EF636" s="17"/>
      <c r="EG636" s="17"/>
      <c r="EH636" s="17"/>
      <c r="EI636" s="17"/>
      <c r="EJ636" s="17"/>
      <c r="EK636" s="17"/>
    </row>
    <row r="637" spans="1:141" ht="16.5" customHeight="1">
      <c r="A637" s="17"/>
      <c r="B637" s="17"/>
      <c r="C637" s="17"/>
      <c r="D637" s="145"/>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46"/>
      <c r="AI637" s="146"/>
      <c r="AJ637" s="17"/>
      <c r="AK637" s="17"/>
      <c r="AL637" s="146"/>
      <c r="AM637" s="146"/>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11"/>
      <c r="DW637" s="111"/>
      <c r="DX637" s="111"/>
      <c r="DY637" s="111"/>
      <c r="DZ637" s="111"/>
      <c r="EA637" s="111"/>
      <c r="EB637" s="17"/>
      <c r="EC637" s="17"/>
      <c r="ED637" s="17"/>
      <c r="EE637" s="17"/>
      <c r="EF637" s="17"/>
      <c r="EG637" s="17"/>
      <c r="EH637" s="17"/>
      <c r="EI637" s="17"/>
      <c r="EJ637" s="17"/>
      <c r="EK637" s="17"/>
    </row>
    <row r="638" spans="1:141" ht="16.5" customHeight="1">
      <c r="A638" s="17"/>
      <c r="B638" s="17"/>
      <c r="C638" s="17"/>
      <c r="D638" s="145"/>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46"/>
      <c r="AI638" s="146"/>
      <c r="AJ638" s="17"/>
      <c r="AK638" s="17"/>
      <c r="AL638" s="146"/>
      <c r="AM638" s="146"/>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11"/>
      <c r="DW638" s="111"/>
      <c r="DX638" s="111"/>
      <c r="DY638" s="111"/>
      <c r="DZ638" s="111"/>
      <c r="EA638" s="111"/>
      <c r="EB638" s="17"/>
      <c r="EC638" s="17"/>
      <c r="ED638" s="17"/>
      <c r="EE638" s="17"/>
      <c r="EF638" s="17"/>
      <c r="EG638" s="17"/>
      <c r="EH638" s="17"/>
      <c r="EI638" s="17"/>
      <c r="EJ638" s="17"/>
      <c r="EK638" s="17"/>
    </row>
    <row r="639" spans="1:141" ht="16.5" customHeight="1">
      <c r="A639" s="17"/>
      <c r="B639" s="17"/>
      <c r="C639" s="17"/>
      <c r="D639" s="145"/>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46"/>
      <c r="AI639" s="146"/>
      <c r="AJ639" s="17"/>
      <c r="AK639" s="17"/>
      <c r="AL639" s="146"/>
      <c r="AM639" s="146"/>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11"/>
      <c r="DW639" s="111"/>
      <c r="DX639" s="111"/>
      <c r="DY639" s="111"/>
      <c r="DZ639" s="111"/>
      <c r="EA639" s="111"/>
      <c r="EB639" s="17"/>
      <c r="EC639" s="17"/>
      <c r="ED639" s="17"/>
      <c r="EE639" s="17"/>
      <c r="EF639" s="17"/>
      <c r="EG639" s="17"/>
      <c r="EH639" s="17"/>
      <c r="EI639" s="17"/>
      <c r="EJ639" s="17"/>
      <c r="EK639" s="17"/>
    </row>
    <row r="640" spans="1:141" ht="16.5" customHeight="1">
      <c r="A640" s="17"/>
      <c r="B640" s="17"/>
      <c r="C640" s="17"/>
      <c r="D640" s="145"/>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46"/>
      <c r="AI640" s="146"/>
      <c r="AJ640" s="17"/>
      <c r="AK640" s="17"/>
      <c r="AL640" s="146"/>
      <c r="AM640" s="146"/>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11"/>
      <c r="DW640" s="111"/>
      <c r="DX640" s="111"/>
      <c r="DY640" s="111"/>
      <c r="DZ640" s="111"/>
      <c r="EA640" s="111"/>
      <c r="EB640" s="17"/>
      <c r="EC640" s="17"/>
      <c r="ED640" s="17"/>
      <c r="EE640" s="17"/>
      <c r="EF640" s="17"/>
      <c r="EG640" s="17"/>
      <c r="EH640" s="17"/>
      <c r="EI640" s="17"/>
      <c r="EJ640" s="17"/>
      <c r="EK640" s="17"/>
    </row>
    <row r="641" spans="1:141" ht="16.5" customHeight="1">
      <c r="A641" s="17"/>
      <c r="B641" s="17"/>
      <c r="C641" s="17"/>
      <c r="D641" s="145"/>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46"/>
      <c r="AI641" s="146"/>
      <c r="AJ641" s="17"/>
      <c r="AK641" s="17"/>
      <c r="AL641" s="146"/>
      <c r="AM641" s="146"/>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11"/>
      <c r="DW641" s="111"/>
      <c r="DX641" s="111"/>
      <c r="DY641" s="111"/>
      <c r="DZ641" s="111"/>
      <c r="EA641" s="111"/>
      <c r="EB641" s="17"/>
      <c r="EC641" s="17"/>
      <c r="ED641" s="17"/>
      <c r="EE641" s="17"/>
      <c r="EF641" s="17"/>
      <c r="EG641" s="17"/>
      <c r="EH641" s="17"/>
      <c r="EI641" s="17"/>
      <c r="EJ641" s="17"/>
      <c r="EK641" s="17"/>
    </row>
    <row r="642" spans="1:141" ht="16.5" customHeight="1">
      <c r="A642" s="17"/>
      <c r="B642" s="17"/>
      <c r="C642" s="17"/>
      <c r="D642" s="145"/>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46"/>
      <c r="AI642" s="146"/>
      <c r="AJ642" s="17"/>
      <c r="AK642" s="17"/>
      <c r="AL642" s="146"/>
      <c r="AM642" s="146"/>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11"/>
      <c r="DW642" s="111"/>
      <c r="DX642" s="111"/>
      <c r="DY642" s="111"/>
      <c r="DZ642" s="111"/>
      <c r="EA642" s="111"/>
      <c r="EB642" s="17"/>
      <c r="EC642" s="17"/>
      <c r="ED642" s="17"/>
      <c r="EE642" s="17"/>
      <c r="EF642" s="17"/>
      <c r="EG642" s="17"/>
      <c r="EH642" s="17"/>
      <c r="EI642" s="17"/>
      <c r="EJ642" s="17"/>
      <c r="EK642" s="17"/>
    </row>
    <row r="643" spans="1:141" ht="16.5" customHeight="1">
      <c r="A643" s="17"/>
      <c r="B643" s="17"/>
      <c r="C643" s="17"/>
      <c r="D643" s="145"/>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46"/>
      <c r="AI643" s="146"/>
      <c r="AJ643" s="17"/>
      <c r="AK643" s="17"/>
      <c r="AL643" s="146"/>
      <c r="AM643" s="146"/>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11"/>
      <c r="DW643" s="111"/>
      <c r="DX643" s="111"/>
      <c r="DY643" s="111"/>
      <c r="DZ643" s="111"/>
      <c r="EA643" s="111"/>
      <c r="EB643" s="17"/>
      <c r="EC643" s="17"/>
      <c r="ED643" s="17"/>
      <c r="EE643" s="17"/>
      <c r="EF643" s="17"/>
      <c r="EG643" s="17"/>
      <c r="EH643" s="17"/>
      <c r="EI643" s="17"/>
      <c r="EJ643" s="17"/>
      <c r="EK643" s="17"/>
    </row>
    <row r="644" spans="1:141" ht="16.5" customHeight="1">
      <c r="A644" s="17"/>
      <c r="B644" s="17"/>
      <c r="C644" s="17"/>
      <c r="D644" s="145"/>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46"/>
      <c r="AI644" s="146"/>
      <c r="AJ644" s="17"/>
      <c r="AK644" s="17"/>
      <c r="AL644" s="146"/>
      <c r="AM644" s="146"/>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11"/>
      <c r="DW644" s="111"/>
      <c r="DX644" s="111"/>
      <c r="DY644" s="111"/>
      <c r="DZ644" s="111"/>
      <c r="EA644" s="111"/>
      <c r="EB644" s="17"/>
      <c r="EC644" s="17"/>
      <c r="ED644" s="17"/>
      <c r="EE644" s="17"/>
      <c r="EF644" s="17"/>
      <c r="EG644" s="17"/>
      <c r="EH644" s="17"/>
      <c r="EI644" s="17"/>
      <c r="EJ644" s="17"/>
      <c r="EK644" s="17"/>
    </row>
    <row r="645" spans="1:141" ht="16.5" customHeight="1">
      <c r="A645" s="17"/>
      <c r="B645" s="17"/>
      <c r="C645" s="17"/>
      <c r="D645" s="145"/>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46"/>
      <c r="AI645" s="146"/>
      <c r="AJ645" s="17"/>
      <c r="AK645" s="17"/>
      <c r="AL645" s="146"/>
      <c r="AM645" s="146"/>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11"/>
      <c r="DW645" s="111"/>
      <c r="DX645" s="111"/>
      <c r="DY645" s="111"/>
      <c r="DZ645" s="111"/>
      <c r="EA645" s="111"/>
      <c r="EB645" s="17"/>
      <c r="EC645" s="17"/>
      <c r="ED645" s="17"/>
      <c r="EE645" s="17"/>
      <c r="EF645" s="17"/>
      <c r="EG645" s="17"/>
      <c r="EH645" s="17"/>
      <c r="EI645" s="17"/>
      <c r="EJ645" s="17"/>
      <c r="EK645" s="17"/>
    </row>
    <row r="646" spans="1:141" ht="16.5" customHeight="1">
      <c r="A646" s="17"/>
      <c r="B646" s="17"/>
      <c r="C646" s="17"/>
      <c r="D646" s="145"/>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46"/>
      <c r="AI646" s="146"/>
      <c r="AJ646" s="17"/>
      <c r="AK646" s="17"/>
      <c r="AL646" s="146"/>
      <c r="AM646" s="146"/>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11"/>
      <c r="DW646" s="111"/>
      <c r="DX646" s="111"/>
      <c r="DY646" s="111"/>
      <c r="DZ646" s="111"/>
      <c r="EA646" s="111"/>
      <c r="EB646" s="17"/>
      <c r="EC646" s="17"/>
      <c r="ED646" s="17"/>
      <c r="EE646" s="17"/>
      <c r="EF646" s="17"/>
      <c r="EG646" s="17"/>
      <c r="EH646" s="17"/>
      <c r="EI646" s="17"/>
      <c r="EJ646" s="17"/>
      <c r="EK646" s="17"/>
    </row>
    <row r="647" spans="1:141" ht="16.5" customHeight="1">
      <c r="A647" s="17"/>
      <c r="B647" s="17"/>
      <c r="C647" s="17"/>
      <c r="D647" s="145"/>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46"/>
      <c r="AI647" s="146"/>
      <c r="AJ647" s="17"/>
      <c r="AK647" s="17"/>
      <c r="AL647" s="146"/>
      <c r="AM647" s="146"/>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11"/>
      <c r="DW647" s="111"/>
      <c r="DX647" s="111"/>
      <c r="DY647" s="111"/>
      <c r="DZ647" s="111"/>
      <c r="EA647" s="111"/>
      <c r="EB647" s="17"/>
      <c r="EC647" s="17"/>
      <c r="ED647" s="17"/>
      <c r="EE647" s="17"/>
      <c r="EF647" s="17"/>
      <c r="EG647" s="17"/>
      <c r="EH647" s="17"/>
      <c r="EI647" s="17"/>
      <c r="EJ647" s="17"/>
      <c r="EK647" s="17"/>
    </row>
    <row r="648" spans="1:141" ht="16.5" customHeight="1">
      <c r="A648" s="17"/>
      <c r="B648" s="17"/>
      <c r="C648" s="17"/>
      <c r="D648" s="145"/>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46"/>
      <c r="AI648" s="146"/>
      <c r="AJ648" s="17"/>
      <c r="AK648" s="17"/>
      <c r="AL648" s="146"/>
      <c r="AM648" s="146"/>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11"/>
      <c r="DW648" s="111"/>
      <c r="DX648" s="111"/>
      <c r="DY648" s="111"/>
      <c r="DZ648" s="111"/>
      <c r="EA648" s="111"/>
      <c r="EB648" s="17"/>
      <c r="EC648" s="17"/>
      <c r="ED648" s="17"/>
      <c r="EE648" s="17"/>
      <c r="EF648" s="17"/>
      <c r="EG648" s="17"/>
      <c r="EH648" s="17"/>
      <c r="EI648" s="17"/>
      <c r="EJ648" s="17"/>
      <c r="EK648" s="17"/>
    </row>
    <row r="649" spans="1:141" ht="16.5" customHeight="1">
      <c r="A649" s="17"/>
      <c r="B649" s="17"/>
      <c r="C649" s="17"/>
      <c r="D649" s="145"/>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46"/>
      <c r="AI649" s="146"/>
      <c r="AJ649" s="17"/>
      <c r="AK649" s="17"/>
      <c r="AL649" s="146"/>
      <c r="AM649" s="146"/>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11"/>
      <c r="DW649" s="111"/>
      <c r="DX649" s="111"/>
      <c r="DY649" s="111"/>
      <c r="DZ649" s="111"/>
      <c r="EA649" s="111"/>
      <c r="EB649" s="17"/>
      <c r="EC649" s="17"/>
      <c r="ED649" s="17"/>
      <c r="EE649" s="17"/>
      <c r="EF649" s="17"/>
      <c r="EG649" s="17"/>
      <c r="EH649" s="17"/>
      <c r="EI649" s="17"/>
      <c r="EJ649" s="17"/>
      <c r="EK649" s="17"/>
    </row>
    <row r="650" spans="1:141" ht="16.5" customHeight="1">
      <c r="A650" s="17"/>
      <c r="B650" s="17"/>
      <c r="C650" s="17"/>
      <c r="D650" s="145"/>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46"/>
      <c r="AI650" s="146"/>
      <c r="AJ650" s="17"/>
      <c r="AK650" s="17"/>
      <c r="AL650" s="146"/>
      <c r="AM650" s="146"/>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11"/>
      <c r="DW650" s="111"/>
      <c r="DX650" s="111"/>
      <c r="DY650" s="111"/>
      <c r="DZ650" s="111"/>
      <c r="EA650" s="111"/>
      <c r="EB650" s="17"/>
      <c r="EC650" s="17"/>
      <c r="ED650" s="17"/>
      <c r="EE650" s="17"/>
      <c r="EF650" s="17"/>
      <c r="EG650" s="17"/>
      <c r="EH650" s="17"/>
      <c r="EI650" s="17"/>
      <c r="EJ650" s="17"/>
      <c r="EK650" s="17"/>
    </row>
    <row r="651" spans="1:141" ht="16.5" customHeight="1">
      <c r="A651" s="17"/>
      <c r="B651" s="17"/>
      <c r="C651" s="17"/>
      <c r="D651" s="145"/>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46"/>
      <c r="AI651" s="146"/>
      <c r="AJ651" s="17"/>
      <c r="AK651" s="17"/>
      <c r="AL651" s="146"/>
      <c r="AM651" s="146"/>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11"/>
      <c r="DW651" s="111"/>
      <c r="DX651" s="111"/>
      <c r="DY651" s="111"/>
      <c r="DZ651" s="111"/>
      <c r="EA651" s="111"/>
      <c r="EB651" s="17"/>
      <c r="EC651" s="17"/>
      <c r="ED651" s="17"/>
      <c r="EE651" s="17"/>
      <c r="EF651" s="17"/>
      <c r="EG651" s="17"/>
      <c r="EH651" s="17"/>
      <c r="EI651" s="17"/>
      <c r="EJ651" s="17"/>
      <c r="EK651" s="17"/>
    </row>
    <row r="652" spans="1:141" ht="16.5" customHeight="1">
      <c r="A652" s="17"/>
      <c r="B652" s="17"/>
      <c r="C652" s="17"/>
      <c r="D652" s="145"/>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46"/>
      <c r="AI652" s="146"/>
      <c r="AJ652" s="17"/>
      <c r="AK652" s="17"/>
      <c r="AL652" s="146"/>
      <c r="AM652" s="146"/>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11"/>
      <c r="DW652" s="111"/>
      <c r="DX652" s="111"/>
      <c r="DY652" s="111"/>
      <c r="DZ652" s="111"/>
      <c r="EA652" s="111"/>
      <c r="EB652" s="17"/>
      <c r="EC652" s="17"/>
      <c r="ED652" s="17"/>
      <c r="EE652" s="17"/>
      <c r="EF652" s="17"/>
      <c r="EG652" s="17"/>
      <c r="EH652" s="17"/>
      <c r="EI652" s="17"/>
      <c r="EJ652" s="17"/>
      <c r="EK652" s="17"/>
    </row>
    <row r="653" spans="1:141" ht="16.5" customHeight="1">
      <c r="A653" s="17"/>
      <c r="B653" s="17"/>
      <c r="C653" s="17"/>
      <c r="D653" s="145"/>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46"/>
      <c r="AI653" s="146"/>
      <c r="AJ653" s="17"/>
      <c r="AK653" s="17"/>
      <c r="AL653" s="146"/>
      <c r="AM653" s="146"/>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11"/>
      <c r="DW653" s="111"/>
      <c r="DX653" s="111"/>
      <c r="DY653" s="111"/>
      <c r="DZ653" s="111"/>
      <c r="EA653" s="111"/>
      <c r="EB653" s="17"/>
      <c r="EC653" s="17"/>
      <c r="ED653" s="17"/>
      <c r="EE653" s="17"/>
      <c r="EF653" s="17"/>
      <c r="EG653" s="17"/>
      <c r="EH653" s="17"/>
      <c r="EI653" s="17"/>
      <c r="EJ653" s="17"/>
      <c r="EK653" s="17"/>
    </row>
    <row r="654" spans="1:141" ht="16.5" customHeight="1">
      <c r="A654" s="17"/>
      <c r="B654" s="17"/>
      <c r="C654" s="17"/>
      <c r="D654" s="145"/>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46"/>
      <c r="AI654" s="146"/>
      <c r="AJ654" s="17"/>
      <c r="AK654" s="17"/>
      <c r="AL654" s="146"/>
      <c r="AM654" s="146"/>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11"/>
      <c r="DW654" s="111"/>
      <c r="DX654" s="111"/>
      <c r="DY654" s="111"/>
      <c r="DZ654" s="111"/>
      <c r="EA654" s="111"/>
      <c r="EB654" s="17"/>
      <c r="EC654" s="17"/>
      <c r="ED654" s="17"/>
      <c r="EE654" s="17"/>
      <c r="EF654" s="17"/>
      <c r="EG654" s="17"/>
      <c r="EH654" s="17"/>
      <c r="EI654" s="17"/>
      <c r="EJ654" s="17"/>
      <c r="EK654" s="17"/>
    </row>
    <row r="655" spans="1:141" ht="16.5" customHeight="1">
      <c r="A655" s="17"/>
      <c r="B655" s="17"/>
      <c r="C655" s="17"/>
      <c r="D655" s="145"/>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46"/>
      <c r="AI655" s="146"/>
      <c r="AJ655" s="17"/>
      <c r="AK655" s="17"/>
      <c r="AL655" s="146"/>
      <c r="AM655" s="146"/>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11"/>
      <c r="DW655" s="111"/>
      <c r="DX655" s="111"/>
      <c r="DY655" s="111"/>
      <c r="DZ655" s="111"/>
      <c r="EA655" s="111"/>
      <c r="EB655" s="17"/>
      <c r="EC655" s="17"/>
      <c r="ED655" s="17"/>
      <c r="EE655" s="17"/>
      <c r="EF655" s="17"/>
      <c r="EG655" s="17"/>
      <c r="EH655" s="17"/>
      <c r="EI655" s="17"/>
      <c r="EJ655" s="17"/>
      <c r="EK655" s="17"/>
    </row>
    <row r="656" spans="1:141" ht="16.5" customHeight="1">
      <c r="A656" s="17"/>
      <c r="B656" s="17"/>
      <c r="C656" s="17"/>
      <c r="D656" s="145"/>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46"/>
      <c r="AI656" s="146"/>
      <c r="AJ656" s="17"/>
      <c r="AK656" s="17"/>
      <c r="AL656" s="146"/>
      <c r="AM656" s="146"/>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11"/>
      <c r="DW656" s="111"/>
      <c r="DX656" s="111"/>
      <c r="DY656" s="111"/>
      <c r="DZ656" s="111"/>
      <c r="EA656" s="111"/>
      <c r="EB656" s="17"/>
      <c r="EC656" s="17"/>
      <c r="ED656" s="17"/>
      <c r="EE656" s="17"/>
      <c r="EF656" s="17"/>
      <c r="EG656" s="17"/>
      <c r="EH656" s="17"/>
      <c r="EI656" s="17"/>
      <c r="EJ656" s="17"/>
      <c r="EK656" s="17"/>
    </row>
    <row r="657" spans="1:141" ht="16.5" customHeight="1">
      <c r="A657" s="17"/>
      <c r="B657" s="17"/>
      <c r="C657" s="17"/>
      <c r="D657" s="145"/>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46"/>
      <c r="AI657" s="146"/>
      <c r="AJ657" s="17"/>
      <c r="AK657" s="17"/>
      <c r="AL657" s="146"/>
      <c r="AM657" s="146"/>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11"/>
      <c r="DW657" s="111"/>
      <c r="DX657" s="111"/>
      <c r="DY657" s="111"/>
      <c r="DZ657" s="111"/>
      <c r="EA657" s="111"/>
      <c r="EB657" s="17"/>
      <c r="EC657" s="17"/>
      <c r="ED657" s="17"/>
      <c r="EE657" s="17"/>
      <c r="EF657" s="17"/>
      <c r="EG657" s="17"/>
      <c r="EH657" s="17"/>
      <c r="EI657" s="17"/>
      <c r="EJ657" s="17"/>
      <c r="EK657" s="17"/>
    </row>
    <row r="658" spans="1:141" ht="16.5" customHeight="1">
      <c r="A658" s="17"/>
      <c r="B658" s="17"/>
      <c r="C658" s="17"/>
      <c r="D658" s="145"/>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46"/>
      <c r="AI658" s="146"/>
      <c r="AJ658" s="17"/>
      <c r="AK658" s="17"/>
      <c r="AL658" s="146"/>
      <c r="AM658" s="146"/>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11"/>
      <c r="DW658" s="111"/>
      <c r="DX658" s="111"/>
      <c r="DY658" s="111"/>
      <c r="DZ658" s="111"/>
      <c r="EA658" s="111"/>
      <c r="EB658" s="17"/>
      <c r="EC658" s="17"/>
      <c r="ED658" s="17"/>
      <c r="EE658" s="17"/>
      <c r="EF658" s="17"/>
      <c r="EG658" s="17"/>
      <c r="EH658" s="17"/>
      <c r="EI658" s="17"/>
      <c r="EJ658" s="17"/>
      <c r="EK658" s="17"/>
    </row>
    <row r="659" spans="1:141" ht="16.5" customHeight="1">
      <c r="A659" s="17"/>
      <c r="B659" s="17"/>
      <c r="C659" s="17"/>
      <c r="D659" s="145"/>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46"/>
      <c r="AI659" s="146"/>
      <c r="AJ659" s="17"/>
      <c r="AK659" s="17"/>
      <c r="AL659" s="146"/>
      <c r="AM659" s="146"/>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11"/>
      <c r="DW659" s="111"/>
      <c r="DX659" s="111"/>
      <c r="DY659" s="111"/>
      <c r="DZ659" s="111"/>
      <c r="EA659" s="111"/>
      <c r="EB659" s="17"/>
      <c r="EC659" s="17"/>
      <c r="ED659" s="17"/>
      <c r="EE659" s="17"/>
      <c r="EF659" s="17"/>
      <c r="EG659" s="17"/>
      <c r="EH659" s="17"/>
      <c r="EI659" s="17"/>
      <c r="EJ659" s="17"/>
      <c r="EK659" s="17"/>
    </row>
    <row r="660" spans="1:141" ht="16.5" customHeight="1">
      <c r="A660" s="17"/>
      <c r="B660" s="17"/>
      <c r="C660" s="17"/>
      <c r="D660" s="145"/>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46"/>
      <c r="AI660" s="146"/>
      <c r="AJ660" s="17"/>
      <c r="AK660" s="17"/>
      <c r="AL660" s="146"/>
      <c r="AM660" s="146"/>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11"/>
      <c r="DW660" s="111"/>
      <c r="DX660" s="111"/>
      <c r="DY660" s="111"/>
      <c r="DZ660" s="111"/>
      <c r="EA660" s="111"/>
      <c r="EB660" s="17"/>
      <c r="EC660" s="17"/>
      <c r="ED660" s="17"/>
      <c r="EE660" s="17"/>
      <c r="EF660" s="17"/>
      <c r="EG660" s="17"/>
      <c r="EH660" s="17"/>
      <c r="EI660" s="17"/>
      <c r="EJ660" s="17"/>
      <c r="EK660" s="17"/>
    </row>
    <row r="661" spans="1:141" ht="16.5" customHeight="1">
      <c r="A661" s="17"/>
      <c r="B661" s="17"/>
      <c r="C661" s="17"/>
      <c r="D661" s="145"/>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46"/>
      <c r="AI661" s="146"/>
      <c r="AJ661" s="17"/>
      <c r="AK661" s="17"/>
      <c r="AL661" s="146"/>
      <c r="AM661" s="146"/>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11"/>
      <c r="DW661" s="111"/>
      <c r="DX661" s="111"/>
      <c r="DY661" s="111"/>
      <c r="DZ661" s="111"/>
      <c r="EA661" s="111"/>
      <c r="EB661" s="17"/>
      <c r="EC661" s="17"/>
      <c r="ED661" s="17"/>
      <c r="EE661" s="17"/>
      <c r="EF661" s="17"/>
      <c r="EG661" s="17"/>
      <c r="EH661" s="17"/>
      <c r="EI661" s="17"/>
      <c r="EJ661" s="17"/>
      <c r="EK661" s="17"/>
    </row>
    <row r="662" spans="1:141" ht="16.5" customHeight="1">
      <c r="A662" s="17"/>
      <c r="B662" s="17"/>
      <c r="C662" s="17"/>
      <c r="D662" s="145"/>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46"/>
      <c r="AI662" s="146"/>
      <c r="AJ662" s="17"/>
      <c r="AK662" s="17"/>
      <c r="AL662" s="146"/>
      <c r="AM662" s="146"/>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11"/>
      <c r="DW662" s="111"/>
      <c r="DX662" s="111"/>
      <c r="DY662" s="111"/>
      <c r="DZ662" s="111"/>
      <c r="EA662" s="111"/>
      <c r="EB662" s="17"/>
      <c r="EC662" s="17"/>
      <c r="ED662" s="17"/>
      <c r="EE662" s="17"/>
      <c r="EF662" s="17"/>
      <c r="EG662" s="17"/>
      <c r="EH662" s="17"/>
      <c r="EI662" s="17"/>
      <c r="EJ662" s="17"/>
      <c r="EK662" s="17"/>
    </row>
    <row r="663" spans="1:141" ht="16.5" customHeight="1">
      <c r="A663" s="17"/>
      <c r="B663" s="17"/>
      <c r="C663" s="17"/>
      <c r="D663" s="145"/>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46"/>
      <c r="AI663" s="146"/>
      <c r="AJ663" s="17"/>
      <c r="AK663" s="17"/>
      <c r="AL663" s="146"/>
      <c r="AM663" s="146"/>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11"/>
      <c r="DW663" s="111"/>
      <c r="DX663" s="111"/>
      <c r="DY663" s="111"/>
      <c r="DZ663" s="111"/>
      <c r="EA663" s="111"/>
      <c r="EB663" s="17"/>
      <c r="EC663" s="17"/>
      <c r="ED663" s="17"/>
      <c r="EE663" s="17"/>
      <c r="EF663" s="17"/>
      <c r="EG663" s="17"/>
      <c r="EH663" s="17"/>
      <c r="EI663" s="17"/>
      <c r="EJ663" s="17"/>
      <c r="EK663" s="17"/>
    </row>
    <row r="664" spans="1:141" ht="16.5" customHeight="1">
      <c r="A664" s="17"/>
      <c r="B664" s="17"/>
      <c r="C664" s="17"/>
      <c r="D664" s="145"/>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46"/>
      <c r="AI664" s="146"/>
      <c r="AJ664" s="17"/>
      <c r="AK664" s="17"/>
      <c r="AL664" s="146"/>
      <c r="AM664" s="146"/>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11"/>
      <c r="DW664" s="111"/>
      <c r="DX664" s="111"/>
      <c r="DY664" s="111"/>
      <c r="DZ664" s="111"/>
      <c r="EA664" s="111"/>
      <c r="EB664" s="17"/>
      <c r="EC664" s="17"/>
      <c r="ED664" s="17"/>
      <c r="EE664" s="17"/>
      <c r="EF664" s="17"/>
      <c r="EG664" s="17"/>
      <c r="EH664" s="17"/>
      <c r="EI664" s="17"/>
      <c r="EJ664" s="17"/>
      <c r="EK664" s="17"/>
    </row>
    <row r="665" spans="1:141" ht="16.5" customHeight="1">
      <c r="A665" s="17"/>
      <c r="B665" s="17"/>
      <c r="C665" s="17"/>
      <c r="D665" s="145"/>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46"/>
      <c r="AI665" s="146"/>
      <c r="AJ665" s="17"/>
      <c r="AK665" s="17"/>
      <c r="AL665" s="146"/>
      <c r="AM665" s="146"/>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11"/>
      <c r="DW665" s="111"/>
      <c r="DX665" s="111"/>
      <c r="DY665" s="111"/>
      <c r="DZ665" s="111"/>
      <c r="EA665" s="111"/>
      <c r="EB665" s="17"/>
      <c r="EC665" s="17"/>
      <c r="ED665" s="17"/>
      <c r="EE665" s="17"/>
      <c r="EF665" s="17"/>
      <c r="EG665" s="17"/>
      <c r="EH665" s="17"/>
      <c r="EI665" s="17"/>
      <c r="EJ665" s="17"/>
      <c r="EK665" s="17"/>
    </row>
    <row r="666" spans="1:141" ht="16.5" customHeight="1">
      <c r="A666" s="17"/>
      <c r="B666" s="17"/>
      <c r="C666" s="17"/>
      <c r="D666" s="145"/>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46"/>
      <c r="AI666" s="146"/>
      <c r="AJ666" s="17"/>
      <c r="AK666" s="17"/>
      <c r="AL666" s="146"/>
      <c r="AM666" s="146"/>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11"/>
      <c r="DW666" s="111"/>
      <c r="DX666" s="111"/>
      <c r="DY666" s="111"/>
      <c r="DZ666" s="111"/>
      <c r="EA666" s="111"/>
      <c r="EB666" s="17"/>
      <c r="EC666" s="17"/>
      <c r="ED666" s="17"/>
      <c r="EE666" s="17"/>
      <c r="EF666" s="17"/>
      <c r="EG666" s="17"/>
      <c r="EH666" s="17"/>
      <c r="EI666" s="17"/>
      <c r="EJ666" s="17"/>
      <c r="EK666" s="17"/>
    </row>
    <row r="667" spans="1:141" ht="16.5" customHeight="1">
      <c r="A667" s="17"/>
      <c r="B667" s="17"/>
      <c r="C667" s="17"/>
      <c r="D667" s="145"/>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46"/>
      <c r="AI667" s="146"/>
      <c r="AJ667" s="17"/>
      <c r="AK667" s="17"/>
      <c r="AL667" s="146"/>
      <c r="AM667" s="146"/>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11"/>
      <c r="DW667" s="111"/>
      <c r="DX667" s="111"/>
      <c r="DY667" s="111"/>
      <c r="DZ667" s="111"/>
      <c r="EA667" s="111"/>
      <c r="EB667" s="17"/>
      <c r="EC667" s="17"/>
      <c r="ED667" s="17"/>
      <c r="EE667" s="17"/>
      <c r="EF667" s="17"/>
      <c r="EG667" s="17"/>
      <c r="EH667" s="17"/>
      <c r="EI667" s="17"/>
      <c r="EJ667" s="17"/>
      <c r="EK667" s="17"/>
    </row>
    <row r="668" spans="1:141" ht="16.5" customHeight="1">
      <c r="A668" s="17"/>
      <c r="B668" s="17"/>
      <c r="C668" s="17"/>
      <c r="D668" s="145"/>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46"/>
      <c r="AI668" s="146"/>
      <c r="AJ668" s="17"/>
      <c r="AK668" s="17"/>
      <c r="AL668" s="146"/>
      <c r="AM668" s="146"/>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11"/>
      <c r="DW668" s="111"/>
      <c r="DX668" s="111"/>
      <c r="DY668" s="111"/>
      <c r="DZ668" s="111"/>
      <c r="EA668" s="111"/>
      <c r="EB668" s="17"/>
      <c r="EC668" s="17"/>
      <c r="ED668" s="17"/>
      <c r="EE668" s="17"/>
      <c r="EF668" s="17"/>
      <c r="EG668" s="17"/>
      <c r="EH668" s="17"/>
      <c r="EI668" s="17"/>
      <c r="EJ668" s="17"/>
      <c r="EK668" s="17"/>
    </row>
    <row r="669" spans="1:141" ht="16.5" customHeight="1">
      <c r="A669" s="17"/>
      <c r="B669" s="17"/>
      <c r="C669" s="17"/>
      <c r="D669" s="145"/>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46"/>
      <c r="AI669" s="146"/>
      <c r="AJ669" s="17"/>
      <c r="AK669" s="17"/>
      <c r="AL669" s="146"/>
      <c r="AM669" s="146"/>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11"/>
      <c r="DW669" s="111"/>
      <c r="DX669" s="111"/>
      <c r="DY669" s="111"/>
      <c r="DZ669" s="111"/>
      <c r="EA669" s="111"/>
      <c r="EB669" s="17"/>
      <c r="EC669" s="17"/>
      <c r="ED669" s="17"/>
      <c r="EE669" s="17"/>
      <c r="EF669" s="17"/>
      <c r="EG669" s="17"/>
      <c r="EH669" s="17"/>
      <c r="EI669" s="17"/>
      <c r="EJ669" s="17"/>
      <c r="EK669" s="17"/>
    </row>
    <row r="670" spans="1:141" ht="16.5" customHeight="1">
      <c r="A670" s="17"/>
      <c r="B670" s="17"/>
      <c r="C670" s="17"/>
      <c r="D670" s="145"/>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46"/>
      <c r="AI670" s="146"/>
      <c r="AJ670" s="17"/>
      <c r="AK670" s="17"/>
      <c r="AL670" s="146"/>
      <c r="AM670" s="146"/>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11"/>
      <c r="DW670" s="111"/>
      <c r="DX670" s="111"/>
      <c r="DY670" s="111"/>
      <c r="DZ670" s="111"/>
      <c r="EA670" s="111"/>
      <c r="EB670" s="17"/>
      <c r="EC670" s="17"/>
      <c r="ED670" s="17"/>
      <c r="EE670" s="17"/>
      <c r="EF670" s="17"/>
      <c r="EG670" s="17"/>
      <c r="EH670" s="17"/>
      <c r="EI670" s="17"/>
      <c r="EJ670" s="17"/>
      <c r="EK670" s="17"/>
    </row>
    <row r="671" spans="1:141" ht="16.5" customHeight="1">
      <c r="A671" s="17"/>
      <c r="B671" s="17"/>
      <c r="C671" s="17"/>
      <c r="D671" s="145"/>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46"/>
      <c r="AI671" s="146"/>
      <c r="AJ671" s="17"/>
      <c r="AK671" s="17"/>
      <c r="AL671" s="146"/>
      <c r="AM671" s="146"/>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11"/>
      <c r="DW671" s="111"/>
      <c r="DX671" s="111"/>
      <c r="DY671" s="111"/>
      <c r="DZ671" s="111"/>
      <c r="EA671" s="111"/>
      <c r="EB671" s="17"/>
      <c r="EC671" s="17"/>
      <c r="ED671" s="17"/>
      <c r="EE671" s="17"/>
      <c r="EF671" s="17"/>
      <c r="EG671" s="17"/>
      <c r="EH671" s="17"/>
      <c r="EI671" s="17"/>
      <c r="EJ671" s="17"/>
      <c r="EK671" s="17"/>
    </row>
    <row r="672" spans="1:141" ht="16.5" customHeight="1">
      <c r="A672" s="17"/>
      <c r="B672" s="17"/>
      <c r="C672" s="17"/>
      <c r="D672" s="145"/>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46"/>
      <c r="AI672" s="146"/>
      <c r="AJ672" s="17"/>
      <c r="AK672" s="17"/>
      <c r="AL672" s="146"/>
      <c r="AM672" s="146"/>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11"/>
      <c r="DW672" s="111"/>
      <c r="DX672" s="111"/>
      <c r="DY672" s="111"/>
      <c r="DZ672" s="111"/>
      <c r="EA672" s="111"/>
      <c r="EB672" s="17"/>
      <c r="EC672" s="17"/>
      <c r="ED672" s="17"/>
      <c r="EE672" s="17"/>
      <c r="EF672" s="17"/>
      <c r="EG672" s="17"/>
      <c r="EH672" s="17"/>
      <c r="EI672" s="17"/>
      <c r="EJ672" s="17"/>
      <c r="EK672" s="17"/>
    </row>
    <row r="673" spans="1:141" ht="16.5" customHeight="1">
      <c r="A673" s="17"/>
      <c r="B673" s="17"/>
      <c r="C673" s="17"/>
      <c r="D673" s="145"/>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46"/>
      <c r="AI673" s="146"/>
      <c r="AJ673" s="17"/>
      <c r="AK673" s="17"/>
      <c r="AL673" s="146"/>
      <c r="AM673" s="146"/>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11"/>
      <c r="DW673" s="111"/>
      <c r="DX673" s="111"/>
      <c r="DY673" s="111"/>
      <c r="DZ673" s="111"/>
      <c r="EA673" s="111"/>
      <c r="EB673" s="17"/>
      <c r="EC673" s="17"/>
      <c r="ED673" s="17"/>
      <c r="EE673" s="17"/>
      <c r="EF673" s="17"/>
      <c r="EG673" s="17"/>
      <c r="EH673" s="17"/>
      <c r="EI673" s="17"/>
      <c r="EJ673" s="17"/>
      <c r="EK673" s="17"/>
    </row>
    <row r="674" spans="1:141" ht="16.5" customHeight="1">
      <c r="A674" s="17"/>
      <c r="B674" s="17"/>
      <c r="C674" s="17"/>
      <c r="D674" s="145"/>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46"/>
      <c r="AI674" s="146"/>
      <c r="AJ674" s="17"/>
      <c r="AK674" s="17"/>
      <c r="AL674" s="146"/>
      <c r="AM674" s="146"/>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11"/>
      <c r="DW674" s="111"/>
      <c r="DX674" s="111"/>
      <c r="DY674" s="111"/>
      <c r="DZ674" s="111"/>
      <c r="EA674" s="111"/>
      <c r="EB674" s="17"/>
      <c r="EC674" s="17"/>
      <c r="ED674" s="17"/>
      <c r="EE674" s="17"/>
      <c r="EF674" s="17"/>
      <c r="EG674" s="17"/>
      <c r="EH674" s="17"/>
      <c r="EI674" s="17"/>
      <c r="EJ674" s="17"/>
      <c r="EK674" s="17"/>
    </row>
    <row r="675" spans="1:141" ht="16.5" customHeight="1">
      <c r="A675" s="17"/>
      <c r="B675" s="17"/>
      <c r="C675" s="17"/>
      <c r="D675" s="145"/>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46"/>
      <c r="AI675" s="146"/>
      <c r="AJ675" s="17"/>
      <c r="AK675" s="17"/>
      <c r="AL675" s="146"/>
      <c r="AM675" s="146"/>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11"/>
      <c r="DW675" s="111"/>
      <c r="DX675" s="111"/>
      <c r="DY675" s="111"/>
      <c r="DZ675" s="111"/>
      <c r="EA675" s="111"/>
      <c r="EB675" s="17"/>
      <c r="EC675" s="17"/>
      <c r="ED675" s="17"/>
      <c r="EE675" s="17"/>
      <c r="EF675" s="17"/>
      <c r="EG675" s="17"/>
      <c r="EH675" s="17"/>
      <c r="EI675" s="17"/>
      <c r="EJ675" s="17"/>
      <c r="EK675" s="17"/>
    </row>
    <row r="676" spans="1:141" ht="16.5" customHeight="1">
      <c r="A676" s="17"/>
      <c r="B676" s="17"/>
      <c r="C676" s="17"/>
      <c r="D676" s="145"/>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46"/>
      <c r="AI676" s="146"/>
      <c r="AJ676" s="17"/>
      <c r="AK676" s="17"/>
      <c r="AL676" s="146"/>
      <c r="AM676" s="146"/>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11"/>
      <c r="DW676" s="111"/>
      <c r="DX676" s="111"/>
      <c r="DY676" s="111"/>
      <c r="DZ676" s="111"/>
      <c r="EA676" s="111"/>
      <c r="EB676" s="17"/>
      <c r="EC676" s="17"/>
      <c r="ED676" s="17"/>
      <c r="EE676" s="17"/>
      <c r="EF676" s="17"/>
      <c r="EG676" s="17"/>
      <c r="EH676" s="17"/>
      <c r="EI676" s="17"/>
      <c r="EJ676" s="17"/>
      <c r="EK676" s="17"/>
    </row>
    <row r="677" spans="1:141" ht="16.5" customHeight="1">
      <c r="A677" s="17"/>
      <c r="B677" s="17"/>
      <c r="C677" s="17"/>
      <c r="D677" s="145"/>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46"/>
      <c r="AI677" s="146"/>
      <c r="AJ677" s="17"/>
      <c r="AK677" s="17"/>
      <c r="AL677" s="146"/>
      <c r="AM677" s="146"/>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11"/>
      <c r="DW677" s="111"/>
      <c r="DX677" s="111"/>
      <c r="DY677" s="111"/>
      <c r="DZ677" s="111"/>
      <c r="EA677" s="111"/>
      <c r="EB677" s="17"/>
      <c r="EC677" s="17"/>
      <c r="ED677" s="17"/>
      <c r="EE677" s="17"/>
      <c r="EF677" s="17"/>
      <c r="EG677" s="17"/>
      <c r="EH677" s="17"/>
      <c r="EI677" s="17"/>
      <c r="EJ677" s="17"/>
      <c r="EK677" s="17"/>
    </row>
    <row r="678" spans="1:141" ht="16.5" customHeight="1">
      <c r="A678" s="17"/>
      <c r="B678" s="17"/>
      <c r="C678" s="17"/>
      <c r="D678" s="145"/>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46"/>
      <c r="AI678" s="146"/>
      <c r="AJ678" s="17"/>
      <c r="AK678" s="17"/>
      <c r="AL678" s="146"/>
      <c r="AM678" s="146"/>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11"/>
      <c r="DW678" s="111"/>
      <c r="DX678" s="111"/>
      <c r="DY678" s="111"/>
      <c r="DZ678" s="111"/>
      <c r="EA678" s="111"/>
      <c r="EB678" s="17"/>
      <c r="EC678" s="17"/>
      <c r="ED678" s="17"/>
      <c r="EE678" s="17"/>
      <c r="EF678" s="17"/>
      <c r="EG678" s="17"/>
      <c r="EH678" s="17"/>
      <c r="EI678" s="17"/>
      <c r="EJ678" s="17"/>
      <c r="EK678" s="17"/>
    </row>
    <row r="679" spans="1:141" ht="16.5" customHeight="1">
      <c r="A679" s="17"/>
      <c r="B679" s="17"/>
      <c r="C679" s="17"/>
      <c r="D679" s="145"/>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46"/>
      <c r="AI679" s="146"/>
      <c r="AJ679" s="17"/>
      <c r="AK679" s="17"/>
      <c r="AL679" s="146"/>
      <c r="AM679" s="146"/>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11"/>
      <c r="DW679" s="111"/>
      <c r="DX679" s="111"/>
      <c r="DY679" s="111"/>
      <c r="DZ679" s="111"/>
      <c r="EA679" s="111"/>
      <c r="EB679" s="17"/>
      <c r="EC679" s="17"/>
      <c r="ED679" s="17"/>
      <c r="EE679" s="17"/>
      <c r="EF679" s="17"/>
      <c r="EG679" s="17"/>
      <c r="EH679" s="17"/>
      <c r="EI679" s="17"/>
      <c r="EJ679" s="17"/>
      <c r="EK679" s="17"/>
    </row>
    <row r="680" spans="1:141" ht="16.5" customHeight="1">
      <c r="A680" s="17"/>
      <c r="B680" s="17"/>
      <c r="C680" s="17"/>
      <c r="D680" s="145"/>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46"/>
      <c r="AI680" s="146"/>
      <c r="AJ680" s="17"/>
      <c r="AK680" s="17"/>
      <c r="AL680" s="146"/>
      <c r="AM680" s="146"/>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11"/>
      <c r="DW680" s="111"/>
      <c r="DX680" s="111"/>
      <c r="DY680" s="111"/>
      <c r="DZ680" s="111"/>
      <c r="EA680" s="111"/>
      <c r="EB680" s="17"/>
      <c r="EC680" s="17"/>
      <c r="ED680" s="17"/>
      <c r="EE680" s="17"/>
      <c r="EF680" s="17"/>
      <c r="EG680" s="17"/>
      <c r="EH680" s="17"/>
      <c r="EI680" s="17"/>
      <c r="EJ680" s="17"/>
      <c r="EK680" s="17"/>
    </row>
    <row r="681" spans="1:141" ht="16.5" customHeight="1">
      <c r="A681" s="17"/>
      <c r="B681" s="17"/>
      <c r="C681" s="17"/>
      <c r="D681" s="145"/>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46"/>
      <c r="AI681" s="146"/>
      <c r="AJ681" s="17"/>
      <c r="AK681" s="17"/>
      <c r="AL681" s="146"/>
      <c r="AM681" s="146"/>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11"/>
      <c r="DW681" s="111"/>
      <c r="DX681" s="111"/>
      <c r="DY681" s="111"/>
      <c r="DZ681" s="111"/>
      <c r="EA681" s="111"/>
      <c r="EB681" s="17"/>
      <c r="EC681" s="17"/>
      <c r="ED681" s="17"/>
      <c r="EE681" s="17"/>
      <c r="EF681" s="17"/>
      <c r="EG681" s="17"/>
      <c r="EH681" s="17"/>
      <c r="EI681" s="17"/>
      <c r="EJ681" s="17"/>
      <c r="EK681" s="17"/>
    </row>
    <row r="682" spans="1:141" ht="16.5" customHeight="1">
      <c r="A682" s="17"/>
      <c r="B682" s="17"/>
      <c r="C682" s="17"/>
      <c r="D682" s="145"/>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46"/>
      <c r="AI682" s="146"/>
      <c r="AJ682" s="17"/>
      <c r="AK682" s="17"/>
      <c r="AL682" s="146"/>
      <c r="AM682" s="146"/>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11"/>
      <c r="DW682" s="111"/>
      <c r="DX682" s="111"/>
      <c r="DY682" s="111"/>
      <c r="DZ682" s="111"/>
      <c r="EA682" s="111"/>
      <c r="EB682" s="17"/>
      <c r="EC682" s="17"/>
      <c r="ED682" s="17"/>
      <c r="EE682" s="17"/>
      <c r="EF682" s="17"/>
      <c r="EG682" s="17"/>
      <c r="EH682" s="17"/>
      <c r="EI682" s="17"/>
      <c r="EJ682" s="17"/>
      <c r="EK682" s="17"/>
    </row>
    <row r="683" spans="1:141" ht="16.5" customHeight="1">
      <c r="A683" s="17"/>
      <c r="B683" s="17"/>
      <c r="C683" s="17"/>
      <c r="D683" s="145"/>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46"/>
      <c r="AI683" s="146"/>
      <c r="AJ683" s="17"/>
      <c r="AK683" s="17"/>
      <c r="AL683" s="146"/>
      <c r="AM683" s="146"/>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11"/>
      <c r="DW683" s="111"/>
      <c r="DX683" s="111"/>
      <c r="DY683" s="111"/>
      <c r="DZ683" s="111"/>
      <c r="EA683" s="111"/>
      <c r="EB683" s="17"/>
      <c r="EC683" s="17"/>
      <c r="ED683" s="17"/>
      <c r="EE683" s="17"/>
      <c r="EF683" s="17"/>
      <c r="EG683" s="17"/>
      <c r="EH683" s="17"/>
      <c r="EI683" s="17"/>
      <c r="EJ683" s="17"/>
      <c r="EK683" s="17"/>
    </row>
    <row r="684" spans="1:141" ht="16.5" customHeight="1">
      <c r="A684" s="17"/>
      <c r="B684" s="17"/>
      <c r="C684" s="17"/>
      <c r="D684" s="145"/>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46"/>
      <c r="AI684" s="146"/>
      <c r="AJ684" s="17"/>
      <c r="AK684" s="17"/>
      <c r="AL684" s="146"/>
      <c r="AM684" s="146"/>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11"/>
      <c r="DW684" s="111"/>
      <c r="DX684" s="111"/>
      <c r="DY684" s="111"/>
      <c r="DZ684" s="111"/>
      <c r="EA684" s="111"/>
      <c r="EB684" s="17"/>
      <c r="EC684" s="17"/>
      <c r="ED684" s="17"/>
      <c r="EE684" s="17"/>
      <c r="EF684" s="17"/>
      <c r="EG684" s="17"/>
      <c r="EH684" s="17"/>
      <c r="EI684" s="17"/>
      <c r="EJ684" s="17"/>
      <c r="EK684" s="17"/>
    </row>
    <row r="685" spans="1:141" ht="16.5" customHeight="1">
      <c r="A685" s="17"/>
      <c r="B685" s="17"/>
      <c r="C685" s="17"/>
      <c r="D685" s="145"/>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46"/>
      <c r="AI685" s="146"/>
      <c r="AJ685" s="17"/>
      <c r="AK685" s="17"/>
      <c r="AL685" s="146"/>
      <c r="AM685" s="146"/>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11"/>
      <c r="DW685" s="111"/>
      <c r="DX685" s="111"/>
      <c r="DY685" s="111"/>
      <c r="DZ685" s="111"/>
      <c r="EA685" s="111"/>
      <c r="EB685" s="17"/>
      <c r="EC685" s="17"/>
      <c r="ED685" s="17"/>
      <c r="EE685" s="17"/>
      <c r="EF685" s="17"/>
      <c r="EG685" s="17"/>
      <c r="EH685" s="17"/>
      <c r="EI685" s="17"/>
      <c r="EJ685" s="17"/>
      <c r="EK685" s="17"/>
    </row>
    <row r="686" spans="1:141" ht="16.5" customHeight="1">
      <c r="A686" s="17"/>
      <c r="B686" s="17"/>
      <c r="C686" s="17"/>
      <c r="D686" s="145"/>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46"/>
      <c r="AI686" s="146"/>
      <c r="AJ686" s="17"/>
      <c r="AK686" s="17"/>
      <c r="AL686" s="146"/>
      <c r="AM686" s="146"/>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11"/>
      <c r="DW686" s="111"/>
      <c r="DX686" s="111"/>
      <c r="DY686" s="111"/>
      <c r="DZ686" s="111"/>
      <c r="EA686" s="111"/>
      <c r="EB686" s="17"/>
      <c r="EC686" s="17"/>
      <c r="ED686" s="17"/>
      <c r="EE686" s="17"/>
      <c r="EF686" s="17"/>
      <c r="EG686" s="17"/>
      <c r="EH686" s="17"/>
      <c r="EI686" s="17"/>
      <c r="EJ686" s="17"/>
      <c r="EK686" s="17"/>
    </row>
    <row r="687" spans="1:141" ht="16.5" customHeight="1">
      <c r="A687" s="17"/>
      <c r="B687" s="17"/>
      <c r="C687" s="17"/>
      <c r="D687" s="145"/>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46"/>
      <c r="AI687" s="146"/>
      <c r="AJ687" s="17"/>
      <c r="AK687" s="17"/>
      <c r="AL687" s="146"/>
      <c r="AM687" s="146"/>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11"/>
      <c r="DW687" s="111"/>
      <c r="DX687" s="111"/>
      <c r="DY687" s="111"/>
      <c r="DZ687" s="111"/>
      <c r="EA687" s="111"/>
      <c r="EB687" s="17"/>
      <c r="EC687" s="17"/>
      <c r="ED687" s="17"/>
      <c r="EE687" s="17"/>
      <c r="EF687" s="17"/>
      <c r="EG687" s="17"/>
      <c r="EH687" s="17"/>
      <c r="EI687" s="17"/>
      <c r="EJ687" s="17"/>
      <c r="EK687" s="17"/>
    </row>
    <row r="688" spans="1:141" ht="16.5" customHeight="1">
      <c r="A688" s="17"/>
      <c r="B688" s="17"/>
      <c r="C688" s="17"/>
      <c r="D688" s="145"/>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46"/>
      <c r="AI688" s="146"/>
      <c r="AJ688" s="17"/>
      <c r="AK688" s="17"/>
      <c r="AL688" s="146"/>
      <c r="AM688" s="146"/>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11"/>
      <c r="DW688" s="111"/>
      <c r="DX688" s="111"/>
      <c r="DY688" s="111"/>
      <c r="DZ688" s="111"/>
      <c r="EA688" s="111"/>
      <c r="EB688" s="17"/>
      <c r="EC688" s="17"/>
      <c r="ED688" s="17"/>
      <c r="EE688" s="17"/>
      <c r="EF688" s="17"/>
      <c r="EG688" s="17"/>
      <c r="EH688" s="17"/>
      <c r="EI688" s="17"/>
      <c r="EJ688" s="17"/>
      <c r="EK688" s="17"/>
    </row>
    <row r="689" spans="1:141" ht="16.5" customHeight="1">
      <c r="A689" s="17"/>
      <c r="B689" s="17"/>
      <c r="C689" s="17"/>
      <c r="D689" s="145"/>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46"/>
      <c r="AI689" s="146"/>
      <c r="AJ689" s="17"/>
      <c r="AK689" s="17"/>
      <c r="AL689" s="146"/>
      <c r="AM689" s="146"/>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11"/>
      <c r="DW689" s="111"/>
      <c r="DX689" s="111"/>
      <c r="DY689" s="111"/>
      <c r="DZ689" s="111"/>
      <c r="EA689" s="111"/>
      <c r="EB689" s="17"/>
      <c r="EC689" s="17"/>
      <c r="ED689" s="17"/>
      <c r="EE689" s="17"/>
      <c r="EF689" s="17"/>
      <c r="EG689" s="17"/>
      <c r="EH689" s="17"/>
      <c r="EI689" s="17"/>
      <c r="EJ689" s="17"/>
      <c r="EK689" s="17"/>
    </row>
    <row r="690" spans="1:141" ht="16.5" customHeight="1">
      <c r="A690" s="17"/>
      <c r="B690" s="17"/>
      <c r="C690" s="17"/>
      <c r="D690" s="145"/>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46"/>
      <c r="AI690" s="146"/>
      <c r="AJ690" s="17"/>
      <c r="AK690" s="17"/>
      <c r="AL690" s="146"/>
      <c r="AM690" s="146"/>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11"/>
      <c r="DW690" s="111"/>
      <c r="DX690" s="111"/>
      <c r="DY690" s="111"/>
      <c r="DZ690" s="111"/>
      <c r="EA690" s="111"/>
      <c r="EB690" s="17"/>
      <c r="EC690" s="17"/>
      <c r="ED690" s="17"/>
      <c r="EE690" s="17"/>
      <c r="EF690" s="17"/>
      <c r="EG690" s="17"/>
      <c r="EH690" s="17"/>
      <c r="EI690" s="17"/>
      <c r="EJ690" s="17"/>
      <c r="EK690" s="17"/>
    </row>
    <row r="691" spans="1:141" ht="16.5" customHeight="1">
      <c r="A691" s="17"/>
      <c r="B691" s="17"/>
      <c r="C691" s="17"/>
      <c r="D691" s="145"/>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46"/>
      <c r="AI691" s="146"/>
      <c r="AJ691" s="17"/>
      <c r="AK691" s="17"/>
      <c r="AL691" s="146"/>
      <c r="AM691" s="146"/>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11"/>
      <c r="DW691" s="111"/>
      <c r="DX691" s="111"/>
      <c r="DY691" s="111"/>
      <c r="DZ691" s="111"/>
      <c r="EA691" s="111"/>
      <c r="EB691" s="17"/>
      <c r="EC691" s="17"/>
      <c r="ED691" s="17"/>
      <c r="EE691" s="17"/>
      <c r="EF691" s="17"/>
      <c r="EG691" s="17"/>
      <c r="EH691" s="17"/>
      <c r="EI691" s="17"/>
      <c r="EJ691" s="17"/>
      <c r="EK691" s="17"/>
    </row>
    <row r="692" spans="1:141" ht="16.5" customHeight="1">
      <c r="A692" s="17"/>
      <c r="B692" s="17"/>
      <c r="C692" s="17"/>
      <c r="D692" s="145"/>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46"/>
      <c r="AI692" s="146"/>
      <c r="AJ692" s="17"/>
      <c r="AK692" s="17"/>
      <c r="AL692" s="146"/>
      <c r="AM692" s="146"/>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11"/>
      <c r="DW692" s="111"/>
      <c r="DX692" s="111"/>
      <c r="DY692" s="111"/>
      <c r="DZ692" s="111"/>
      <c r="EA692" s="111"/>
      <c r="EB692" s="17"/>
      <c r="EC692" s="17"/>
      <c r="ED692" s="17"/>
      <c r="EE692" s="17"/>
      <c r="EF692" s="17"/>
      <c r="EG692" s="17"/>
      <c r="EH692" s="17"/>
      <c r="EI692" s="17"/>
      <c r="EJ692" s="17"/>
      <c r="EK692" s="17"/>
    </row>
    <row r="693" spans="1:141" ht="16.5" customHeight="1">
      <c r="A693" s="17"/>
      <c r="B693" s="17"/>
      <c r="C693" s="17"/>
      <c r="D693" s="145"/>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46"/>
      <c r="AI693" s="146"/>
      <c r="AJ693" s="17"/>
      <c r="AK693" s="17"/>
      <c r="AL693" s="146"/>
      <c r="AM693" s="146"/>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11"/>
      <c r="DW693" s="111"/>
      <c r="DX693" s="111"/>
      <c r="DY693" s="111"/>
      <c r="DZ693" s="111"/>
      <c r="EA693" s="111"/>
      <c r="EB693" s="17"/>
      <c r="EC693" s="17"/>
      <c r="ED693" s="17"/>
      <c r="EE693" s="17"/>
      <c r="EF693" s="17"/>
      <c r="EG693" s="17"/>
      <c r="EH693" s="17"/>
      <c r="EI693" s="17"/>
      <c r="EJ693" s="17"/>
      <c r="EK693" s="17"/>
    </row>
    <row r="694" spans="1:141" ht="16.5" customHeight="1">
      <c r="A694" s="17"/>
      <c r="B694" s="17"/>
      <c r="C694" s="17"/>
      <c r="D694" s="145"/>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46"/>
      <c r="AI694" s="146"/>
      <c r="AJ694" s="17"/>
      <c r="AK694" s="17"/>
      <c r="AL694" s="146"/>
      <c r="AM694" s="146"/>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11"/>
      <c r="DW694" s="111"/>
      <c r="DX694" s="111"/>
      <c r="DY694" s="111"/>
      <c r="DZ694" s="111"/>
      <c r="EA694" s="111"/>
      <c r="EB694" s="17"/>
      <c r="EC694" s="17"/>
      <c r="ED694" s="17"/>
      <c r="EE694" s="17"/>
      <c r="EF694" s="17"/>
      <c r="EG694" s="17"/>
      <c r="EH694" s="17"/>
      <c r="EI694" s="17"/>
      <c r="EJ694" s="17"/>
      <c r="EK694" s="17"/>
    </row>
    <row r="695" spans="1:141" ht="16.5" customHeight="1">
      <c r="A695" s="17"/>
      <c r="B695" s="17"/>
      <c r="C695" s="17"/>
      <c r="D695" s="145"/>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46"/>
      <c r="AI695" s="146"/>
      <c r="AJ695" s="17"/>
      <c r="AK695" s="17"/>
      <c r="AL695" s="146"/>
      <c r="AM695" s="146"/>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11"/>
      <c r="DW695" s="111"/>
      <c r="DX695" s="111"/>
      <c r="DY695" s="111"/>
      <c r="DZ695" s="111"/>
      <c r="EA695" s="111"/>
      <c r="EB695" s="17"/>
      <c r="EC695" s="17"/>
      <c r="ED695" s="17"/>
      <c r="EE695" s="17"/>
      <c r="EF695" s="17"/>
      <c r="EG695" s="17"/>
      <c r="EH695" s="17"/>
      <c r="EI695" s="17"/>
      <c r="EJ695" s="17"/>
      <c r="EK695" s="17"/>
    </row>
    <row r="696" spans="1:141" ht="16.5" customHeight="1">
      <c r="A696" s="17"/>
      <c r="B696" s="17"/>
      <c r="C696" s="17"/>
      <c r="D696" s="145"/>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46"/>
      <c r="AI696" s="146"/>
      <c r="AJ696" s="17"/>
      <c r="AK696" s="17"/>
      <c r="AL696" s="146"/>
      <c r="AM696" s="146"/>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11"/>
      <c r="DW696" s="111"/>
      <c r="DX696" s="111"/>
      <c r="DY696" s="111"/>
      <c r="DZ696" s="111"/>
      <c r="EA696" s="111"/>
      <c r="EB696" s="17"/>
      <c r="EC696" s="17"/>
      <c r="ED696" s="17"/>
      <c r="EE696" s="17"/>
      <c r="EF696" s="17"/>
      <c r="EG696" s="17"/>
      <c r="EH696" s="17"/>
      <c r="EI696" s="17"/>
      <c r="EJ696" s="17"/>
      <c r="EK696" s="17"/>
    </row>
    <row r="697" spans="1:141" ht="16.5" customHeight="1">
      <c r="A697" s="17"/>
      <c r="B697" s="17"/>
      <c r="C697" s="17"/>
      <c r="D697" s="145"/>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46"/>
      <c r="AI697" s="146"/>
      <c r="AJ697" s="17"/>
      <c r="AK697" s="17"/>
      <c r="AL697" s="146"/>
      <c r="AM697" s="146"/>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11"/>
      <c r="DW697" s="111"/>
      <c r="DX697" s="111"/>
      <c r="DY697" s="111"/>
      <c r="DZ697" s="111"/>
      <c r="EA697" s="111"/>
      <c r="EB697" s="17"/>
      <c r="EC697" s="17"/>
      <c r="ED697" s="17"/>
      <c r="EE697" s="17"/>
      <c r="EF697" s="17"/>
      <c r="EG697" s="17"/>
      <c r="EH697" s="17"/>
      <c r="EI697" s="17"/>
      <c r="EJ697" s="17"/>
      <c r="EK697" s="17"/>
    </row>
    <row r="698" spans="1:141" ht="16.5" customHeight="1">
      <c r="A698" s="17"/>
      <c r="B698" s="17"/>
      <c r="C698" s="17"/>
      <c r="D698" s="145"/>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46"/>
      <c r="AI698" s="146"/>
      <c r="AJ698" s="17"/>
      <c r="AK698" s="17"/>
      <c r="AL698" s="146"/>
      <c r="AM698" s="146"/>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11"/>
      <c r="DW698" s="111"/>
      <c r="DX698" s="111"/>
      <c r="DY698" s="111"/>
      <c r="DZ698" s="111"/>
      <c r="EA698" s="111"/>
      <c r="EB698" s="17"/>
      <c r="EC698" s="17"/>
      <c r="ED698" s="17"/>
      <c r="EE698" s="17"/>
      <c r="EF698" s="17"/>
      <c r="EG698" s="17"/>
      <c r="EH698" s="17"/>
      <c r="EI698" s="17"/>
      <c r="EJ698" s="17"/>
      <c r="EK698" s="17"/>
    </row>
    <row r="699" spans="1:141" ht="16.5" customHeight="1">
      <c r="A699" s="17"/>
      <c r="B699" s="17"/>
      <c r="C699" s="17"/>
      <c r="D699" s="145"/>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46"/>
      <c r="AI699" s="146"/>
      <c r="AJ699" s="17"/>
      <c r="AK699" s="17"/>
      <c r="AL699" s="146"/>
      <c r="AM699" s="146"/>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11"/>
      <c r="DW699" s="111"/>
      <c r="DX699" s="111"/>
      <c r="DY699" s="111"/>
      <c r="DZ699" s="111"/>
      <c r="EA699" s="111"/>
      <c r="EB699" s="17"/>
      <c r="EC699" s="17"/>
      <c r="ED699" s="17"/>
      <c r="EE699" s="17"/>
      <c r="EF699" s="17"/>
      <c r="EG699" s="17"/>
      <c r="EH699" s="17"/>
      <c r="EI699" s="17"/>
      <c r="EJ699" s="17"/>
      <c r="EK699" s="17"/>
    </row>
    <row r="700" spans="1:141" ht="16.5" customHeight="1">
      <c r="A700" s="17"/>
      <c r="B700" s="17"/>
      <c r="C700" s="17"/>
      <c r="D700" s="145"/>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46"/>
      <c r="AI700" s="146"/>
      <c r="AJ700" s="17"/>
      <c r="AK700" s="17"/>
      <c r="AL700" s="146"/>
      <c r="AM700" s="146"/>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11"/>
      <c r="DW700" s="111"/>
      <c r="DX700" s="111"/>
      <c r="DY700" s="111"/>
      <c r="DZ700" s="111"/>
      <c r="EA700" s="111"/>
      <c r="EB700" s="17"/>
      <c r="EC700" s="17"/>
      <c r="ED700" s="17"/>
      <c r="EE700" s="17"/>
      <c r="EF700" s="17"/>
      <c r="EG700" s="17"/>
      <c r="EH700" s="17"/>
      <c r="EI700" s="17"/>
      <c r="EJ700" s="17"/>
      <c r="EK700" s="17"/>
    </row>
    <row r="701" spans="1:141" ht="16.5" customHeight="1">
      <c r="A701" s="17"/>
      <c r="B701" s="17"/>
      <c r="C701" s="17"/>
      <c r="D701" s="145"/>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46"/>
      <c r="AI701" s="146"/>
      <c r="AJ701" s="17"/>
      <c r="AK701" s="17"/>
      <c r="AL701" s="146"/>
      <c r="AM701" s="146"/>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11"/>
      <c r="DW701" s="111"/>
      <c r="DX701" s="111"/>
      <c r="DY701" s="111"/>
      <c r="DZ701" s="111"/>
      <c r="EA701" s="111"/>
      <c r="EB701" s="17"/>
      <c r="EC701" s="17"/>
      <c r="ED701" s="17"/>
      <c r="EE701" s="17"/>
      <c r="EF701" s="17"/>
      <c r="EG701" s="17"/>
      <c r="EH701" s="17"/>
      <c r="EI701" s="17"/>
      <c r="EJ701" s="17"/>
      <c r="EK701" s="17"/>
    </row>
    <row r="702" spans="1:141" ht="16.5" customHeight="1">
      <c r="A702" s="17"/>
      <c r="B702" s="17"/>
      <c r="C702" s="17"/>
      <c r="D702" s="145"/>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46"/>
      <c r="AI702" s="146"/>
      <c r="AJ702" s="17"/>
      <c r="AK702" s="17"/>
      <c r="AL702" s="146"/>
      <c r="AM702" s="146"/>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11"/>
      <c r="DW702" s="111"/>
      <c r="DX702" s="111"/>
      <c r="DY702" s="111"/>
      <c r="DZ702" s="111"/>
      <c r="EA702" s="111"/>
      <c r="EB702" s="17"/>
      <c r="EC702" s="17"/>
      <c r="ED702" s="17"/>
      <c r="EE702" s="17"/>
      <c r="EF702" s="17"/>
      <c r="EG702" s="17"/>
      <c r="EH702" s="17"/>
      <c r="EI702" s="17"/>
      <c r="EJ702" s="17"/>
      <c r="EK702" s="17"/>
    </row>
    <row r="703" spans="1:141" ht="16.5" customHeight="1">
      <c r="A703" s="17"/>
      <c r="B703" s="17"/>
      <c r="C703" s="17"/>
      <c r="D703" s="145"/>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46"/>
      <c r="AI703" s="146"/>
      <c r="AJ703" s="17"/>
      <c r="AK703" s="17"/>
      <c r="AL703" s="146"/>
      <c r="AM703" s="146"/>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11"/>
      <c r="DW703" s="111"/>
      <c r="DX703" s="111"/>
      <c r="DY703" s="111"/>
      <c r="DZ703" s="111"/>
      <c r="EA703" s="111"/>
      <c r="EB703" s="17"/>
      <c r="EC703" s="17"/>
      <c r="ED703" s="17"/>
      <c r="EE703" s="17"/>
      <c r="EF703" s="17"/>
      <c r="EG703" s="17"/>
      <c r="EH703" s="17"/>
      <c r="EI703" s="17"/>
      <c r="EJ703" s="17"/>
      <c r="EK703" s="17"/>
    </row>
    <row r="704" spans="1:141" ht="16.5" customHeight="1">
      <c r="A704" s="17"/>
      <c r="B704" s="17"/>
      <c r="C704" s="17"/>
      <c r="D704" s="145"/>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46"/>
      <c r="AI704" s="146"/>
      <c r="AJ704" s="17"/>
      <c r="AK704" s="17"/>
      <c r="AL704" s="146"/>
      <c r="AM704" s="146"/>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11"/>
      <c r="DW704" s="111"/>
      <c r="DX704" s="111"/>
      <c r="DY704" s="111"/>
      <c r="DZ704" s="111"/>
      <c r="EA704" s="111"/>
      <c r="EB704" s="17"/>
      <c r="EC704" s="17"/>
      <c r="ED704" s="17"/>
      <c r="EE704" s="17"/>
      <c r="EF704" s="17"/>
      <c r="EG704" s="17"/>
      <c r="EH704" s="17"/>
      <c r="EI704" s="17"/>
      <c r="EJ704" s="17"/>
      <c r="EK704" s="17"/>
    </row>
    <row r="705" spans="1:141" ht="16.5" customHeight="1">
      <c r="A705" s="17"/>
      <c r="B705" s="17"/>
      <c r="C705" s="17"/>
      <c r="D705" s="145"/>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46"/>
      <c r="AI705" s="146"/>
      <c r="AJ705" s="17"/>
      <c r="AK705" s="17"/>
      <c r="AL705" s="146"/>
      <c r="AM705" s="146"/>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11"/>
      <c r="DW705" s="111"/>
      <c r="DX705" s="111"/>
      <c r="DY705" s="111"/>
      <c r="DZ705" s="111"/>
      <c r="EA705" s="111"/>
      <c r="EB705" s="17"/>
      <c r="EC705" s="17"/>
      <c r="ED705" s="17"/>
      <c r="EE705" s="17"/>
      <c r="EF705" s="17"/>
      <c r="EG705" s="17"/>
      <c r="EH705" s="17"/>
      <c r="EI705" s="17"/>
      <c r="EJ705" s="17"/>
      <c r="EK705" s="17"/>
    </row>
    <row r="706" spans="1:141" ht="16.5" customHeight="1">
      <c r="A706" s="17"/>
      <c r="B706" s="17"/>
      <c r="C706" s="17"/>
      <c r="D706" s="145"/>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46"/>
      <c r="AI706" s="146"/>
      <c r="AJ706" s="17"/>
      <c r="AK706" s="17"/>
      <c r="AL706" s="146"/>
      <c r="AM706" s="146"/>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11"/>
      <c r="DW706" s="111"/>
      <c r="DX706" s="111"/>
      <c r="DY706" s="111"/>
      <c r="DZ706" s="111"/>
      <c r="EA706" s="111"/>
      <c r="EB706" s="17"/>
      <c r="EC706" s="17"/>
      <c r="ED706" s="17"/>
      <c r="EE706" s="17"/>
      <c r="EF706" s="17"/>
      <c r="EG706" s="17"/>
      <c r="EH706" s="17"/>
      <c r="EI706" s="17"/>
      <c r="EJ706" s="17"/>
      <c r="EK706" s="17"/>
    </row>
    <row r="707" spans="1:141" ht="16.5" customHeight="1">
      <c r="A707" s="17"/>
      <c r="B707" s="17"/>
      <c r="C707" s="17"/>
      <c r="D707" s="145"/>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46"/>
      <c r="AI707" s="146"/>
      <c r="AJ707" s="17"/>
      <c r="AK707" s="17"/>
      <c r="AL707" s="146"/>
      <c r="AM707" s="146"/>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11"/>
      <c r="DW707" s="111"/>
      <c r="DX707" s="111"/>
      <c r="DY707" s="111"/>
      <c r="DZ707" s="111"/>
      <c r="EA707" s="111"/>
      <c r="EB707" s="17"/>
      <c r="EC707" s="17"/>
      <c r="ED707" s="17"/>
      <c r="EE707" s="17"/>
      <c r="EF707" s="17"/>
      <c r="EG707" s="17"/>
      <c r="EH707" s="17"/>
      <c r="EI707" s="17"/>
      <c r="EJ707" s="17"/>
      <c r="EK707" s="17"/>
    </row>
    <row r="708" spans="1:141" ht="16.5" customHeight="1">
      <c r="A708" s="17"/>
      <c r="B708" s="17"/>
      <c r="C708" s="17"/>
      <c r="D708" s="145"/>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46"/>
      <c r="AI708" s="146"/>
      <c r="AJ708" s="17"/>
      <c r="AK708" s="17"/>
      <c r="AL708" s="146"/>
      <c r="AM708" s="146"/>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11"/>
      <c r="DW708" s="111"/>
      <c r="DX708" s="111"/>
      <c r="DY708" s="111"/>
      <c r="DZ708" s="111"/>
      <c r="EA708" s="111"/>
      <c r="EB708" s="17"/>
      <c r="EC708" s="17"/>
      <c r="ED708" s="17"/>
      <c r="EE708" s="17"/>
      <c r="EF708" s="17"/>
      <c r="EG708" s="17"/>
      <c r="EH708" s="17"/>
      <c r="EI708" s="17"/>
      <c r="EJ708" s="17"/>
      <c r="EK708" s="17"/>
    </row>
    <row r="709" spans="1:141" ht="16.5" customHeight="1">
      <c r="A709" s="17"/>
      <c r="B709" s="17"/>
      <c r="C709" s="17"/>
      <c r="D709" s="145"/>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46"/>
      <c r="AI709" s="146"/>
      <c r="AJ709" s="17"/>
      <c r="AK709" s="17"/>
      <c r="AL709" s="146"/>
      <c r="AM709" s="146"/>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11"/>
      <c r="DW709" s="111"/>
      <c r="DX709" s="111"/>
      <c r="DY709" s="111"/>
      <c r="DZ709" s="111"/>
      <c r="EA709" s="111"/>
      <c r="EB709" s="17"/>
      <c r="EC709" s="17"/>
      <c r="ED709" s="17"/>
      <c r="EE709" s="17"/>
      <c r="EF709" s="17"/>
      <c r="EG709" s="17"/>
      <c r="EH709" s="17"/>
      <c r="EI709" s="17"/>
      <c r="EJ709" s="17"/>
      <c r="EK709" s="17"/>
    </row>
    <row r="710" spans="1:141" ht="16.5" customHeight="1">
      <c r="A710" s="17"/>
      <c r="B710" s="17"/>
      <c r="C710" s="17"/>
      <c r="D710" s="145"/>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46"/>
      <c r="AI710" s="146"/>
      <c r="AJ710" s="17"/>
      <c r="AK710" s="17"/>
      <c r="AL710" s="146"/>
      <c r="AM710" s="146"/>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11"/>
      <c r="DW710" s="111"/>
      <c r="DX710" s="111"/>
      <c r="DY710" s="111"/>
      <c r="DZ710" s="111"/>
      <c r="EA710" s="111"/>
      <c r="EB710" s="17"/>
      <c r="EC710" s="17"/>
      <c r="ED710" s="17"/>
      <c r="EE710" s="17"/>
      <c r="EF710" s="17"/>
      <c r="EG710" s="17"/>
      <c r="EH710" s="17"/>
      <c r="EI710" s="17"/>
      <c r="EJ710" s="17"/>
      <c r="EK710" s="17"/>
    </row>
    <row r="711" spans="1:141" ht="16.5" customHeight="1">
      <c r="A711" s="17"/>
      <c r="B711" s="17"/>
      <c r="C711" s="17"/>
      <c r="D711" s="145"/>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46"/>
      <c r="AI711" s="146"/>
      <c r="AJ711" s="17"/>
      <c r="AK711" s="17"/>
      <c r="AL711" s="146"/>
      <c r="AM711" s="146"/>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11"/>
      <c r="DW711" s="111"/>
      <c r="DX711" s="111"/>
      <c r="DY711" s="111"/>
      <c r="DZ711" s="111"/>
      <c r="EA711" s="111"/>
      <c r="EB711" s="17"/>
      <c r="EC711" s="17"/>
      <c r="ED711" s="17"/>
      <c r="EE711" s="17"/>
      <c r="EF711" s="17"/>
      <c r="EG711" s="17"/>
      <c r="EH711" s="17"/>
      <c r="EI711" s="17"/>
      <c r="EJ711" s="17"/>
      <c r="EK711" s="17"/>
    </row>
    <row r="712" spans="1:141" ht="16.5" customHeight="1">
      <c r="A712" s="17"/>
      <c r="B712" s="17"/>
      <c r="C712" s="17"/>
      <c r="D712" s="145"/>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46"/>
      <c r="AI712" s="146"/>
      <c r="AJ712" s="17"/>
      <c r="AK712" s="17"/>
      <c r="AL712" s="146"/>
      <c r="AM712" s="146"/>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11"/>
      <c r="DW712" s="111"/>
      <c r="DX712" s="111"/>
      <c r="DY712" s="111"/>
      <c r="DZ712" s="111"/>
      <c r="EA712" s="111"/>
      <c r="EB712" s="17"/>
      <c r="EC712" s="17"/>
      <c r="ED712" s="17"/>
      <c r="EE712" s="17"/>
      <c r="EF712" s="17"/>
      <c r="EG712" s="17"/>
      <c r="EH712" s="17"/>
      <c r="EI712" s="17"/>
      <c r="EJ712" s="17"/>
      <c r="EK712" s="17"/>
    </row>
    <row r="713" spans="1:141" ht="16.5" customHeight="1">
      <c r="A713" s="17"/>
      <c r="B713" s="17"/>
      <c r="C713" s="17"/>
      <c r="D713" s="145"/>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46"/>
      <c r="AI713" s="146"/>
      <c r="AJ713" s="17"/>
      <c r="AK713" s="17"/>
      <c r="AL713" s="146"/>
      <c r="AM713" s="146"/>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11"/>
      <c r="DW713" s="111"/>
      <c r="DX713" s="111"/>
      <c r="DY713" s="111"/>
      <c r="DZ713" s="111"/>
      <c r="EA713" s="111"/>
      <c r="EB713" s="17"/>
      <c r="EC713" s="17"/>
      <c r="ED713" s="17"/>
      <c r="EE713" s="17"/>
      <c r="EF713" s="17"/>
      <c r="EG713" s="17"/>
      <c r="EH713" s="17"/>
      <c r="EI713" s="17"/>
      <c r="EJ713" s="17"/>
      <c r="EK713" s="17"/>
    </row>
    <row r="714" spans="1:141" ht="16.5" customHeight="1">
      <c r="A714" s="17"/>
      <c r="B714" s="17"/>
      <c r="C714" s="17"/>
      <c r="D714" s="145"/>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46"/>
      <c r="AI714" s="146"/>
      <c r="AJ714" s="17"/>
      <c r="AK714" s="17"/>
      <c r="AL714" s="146"/>
      <c r="AM714" s="146"/>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11"/>
      <c r="DW714" s="111"/>
      <c r="DX714" s="111"/>
      <c r="DY714" s="111"/>
      <c r="DZ714" s="111"/>
      <c r="EA714" s="111"/>
      <c r="EB714" s="17"/>
      <c r="EC714" s="17"/>
      <c r="ED714" s="17"/>
      <c r="EE714" s="17"/>
      <c r="EF714" s="17"/>
      <c r="EG714" s="17"/>
      <c r="EH714" s="17"/>
      <c r="EI714" s="17"/>
      <c r="EJ714" s="17"/>
      <c r="EK714" s="17"/>
    </row>
    <row r="715" spans="1:141" ht="16.5" customHeight="1">
      <c r="A715" s="17"/>
      <c r="B715" s="17"/>
      <c r="C715" s="17"/>
      <c r="D715" s="145"/>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46"/>
      <c r="AI715" s="146"/>
      <c r="AJ715" s="17"/>
      <c r="AK715" s="17"/>
      <c r="AL715" s="146"/>
      <c r="AM715" s="146"/>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11"/>
      <c r="DW715" s="111"/>
      <c r="DX715" s="111"/>
      <c r="DY715" s="111"/>
      <c r="DZ715" s="111"/>
      <c r="EA715" s="111"/>
      <c r="EB715" s="17"/>
      <c r="EC715" s="17"/>
      <c r="ED715" s="17"/>
      <c r="EE715" s="17"/>
      <c r="EF715" s="17"/>
      <c r="EG715" s="17"/>
      <c r="EH715" s="17"/>
      <c r="EI715" s="17"/>
      <c r="EJ715" s="17"/>
      <c r="EK715" s="17"/>
    </row>
    <row r="716" spans="1:141" ht="16.5" customHeight="1">
      <c r="A716" s="17"/>
      <c r="B716" s="17"/>
      <c r="C716" s="17"/>
      <c r="D716" s="145"/>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46"/>
      <c r="AI716" s="146"/>
      <c r="AJ716" s="17"/>
      <c r="AK716" s="17"/>
      <c r="AL716" s="146"/>
      <c r="AM716" s="146"/>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11"/>
      <c r="DW716" s="111"/>
      <c r="DX716" s="111"/>
      <c r="DY716" s="111"/>
      <c r="DZ716" s="111"/>
      <c r="EA716" s="111"/>
      <c r="EB716" s="17"/>
      <c r="EC716" s="17"/>
      <c r="ED716" s="17"/>
      <c r="EE716" s="17"/>
      <c r="EF716" s="17"/>
      <c r="EG716" s="17"/>
      <c r="EH716" s="17"/>
      <c r="EI716" s="17"/>
      <c r="EJ716" s="17"/>
      <c r="EK716" s="17"/>
    </row>
    <row r="717" spans="1:141" ht="16.5" customHeight="1">
      <c r="A717" s="17"/>
      <c r="B717" s="17"/>
      <c r="C717" s="17"/>
      <c r="D717" s="145"/>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46"/>
      <c r="AI717" s="146"/>
      <c r="AJ717" s="17"/>
      <c r="AK717" s="17"/>
      <c r="AL717" s="146"/>
      <c r="AM717" s="146"/>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11"/>
      <c r="DW717" s="111"/>
      <c r="DX717" s="111"/>
      <c r="DY717" s="111"/>
      <c r="DZ717" s="111"/>
      <c r="EA717" s="111"/>
      <c r="EB717" s="17"/>
      <c r="EC717" s="17"/>
      <c r="ED717" s="17"/>
      <c r="EE717" s="17"/>
      <c r="EF717" s="17"/>
      <c r="EG717" s="17"/>
      <c r="EH717" s="17"/>
      <c r="EI717" s="17"/>
      <c r="EJ717" s="17"/>
      <c r="EK717" s="17"/>
    </row>
    <row r="718" spans="1:141" ht="16.5" customHeight="1">
      <c r="A718" s="17"/>
      <c r="B718" s="17"/>
      <c r="C718" s="17"/>
      <c r="D718" s="145"/>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46"/>
      <c r="AI718" s="146"/>
      <c r="AJ718" s="17"/>
      <c r="AK718" s="17"/>
      <c r="AL718" s="146"/>
      <c r="AM718" s="146"/>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11"/>
      <c r="DW718" s="111"/>
      <c r="DX718" s="111"/>
      <c r="DY718" s="111"/>
      <c r="DZ718" s="111"/>
      <c r="EA718" s="111"/>
      <c r="EB718" s="17"/>
      <c r="EC718" s="17"/>
      <c r="ED718" s="17"/>
      <c r="EE718" s="17"/>
      <c r="EF718" s="17"/>
      <c r="EG718" s="17"/>
      <c r="EH718" s="17"/>
      <c r="EI718" s="17"/>
      <c r="EJ718" s="17"/>
      <c r="EK718" s="17"/>
    </row>
    <row r="719" spans="1:141" ht="16.5" customHeight="1">
      <c r="A719" s="17"/>
      <c r="B719" s="17"/>
      <c r="C719" s="17"/>
      <c r="D719" s="145"/>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46"/>
      <c r="AI719" s="146"/>
      <c r="AJ719" s="17"/>
      <c r="AK719" s="17"/>
      <c r="AL719" s="146"/>
      <c r="AM719" s="146"/>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11"/>
      <c r="DW719" s="111"/>
      <c r="DX719" s="111"/>
      <c r="DY719" s="111"/>
      <c r="DZ719" s="111"/>
      <c r="EA719" s="111"/>
      <c r="EB719" s="17"/>
      <c r="EC719" s="17"/>
      <c r="ED719" s="17"/>
      <c r="EE719" s="17"/>
      <c r="EF719" s="17"/>
      <c r="EG719" s="17"/>
      <c r="EH719" s="17"/>
      <c r="EI719" s="17"/>
      <c r="EJ719" s="17"/>
      <c r="EK719" s="17"/>
    </row>
    <row r="720" spans="1:141" ht="16.5" customHeight="1">
      <c r="A720" s="17"/>
      <c r="B720" s="17"/>
      <c r="C720" s="17"/>
      <c r="D720" s="145"/>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46"/>
      <c r="AI720" s="146"/>
      <c r="AJ720" s="17"/>
      <c r="AK720" s="17"/>
      <c r="AL720" s="146"/>
      <c r="AM720" s="146"/>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11"/>
      <c r="DW720" s="111"/>
      <c r="DX720" s="111"/>
      <c r="DY720" s="111"/>
      <c r="DZ720" s="111"/>
      <c r="EA720" s="111"/>
      <c r="EB720" s="17"/>
      <c r="EC720" s="17"/>
      <c r="ED720" s="17"/>
      <c r="EE720" s="17"/>
      <c r="EF720" s="17"/>
      <c r="EG720" s="17"/>
      <c r="EH720" s="17"/>
      <c r="EI720" s="17"/>
      <c r="EJ720" s="17"/>
      <c r="EK720" s="17"/>
    </row>
    <row r="721" spans="1:141" ht="16.5" customHeight="1">
      <c r="A721" s="17"/>
      <c r="B721" s="17"/>
      <c r="C721" s="17"/>
      <c r="D721" s="145"/>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46"/>
      <c r="AI721" s="146"/>
      <c r="AJ721" s="17"/>
      <c r="AK721" s="17"/>
      <c r="AL721" s="146"/>
      <c r="AM721" s="146"/>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11"/>
      <c r="DW721" s="111"/>
      <c r="DX721" s="111"/>
      <c r="DY721" s="111"/>
      <c r="DZ721" s="111"/>
      <c r="EA721" s="111"/>
      <c r="EB721" s="17"/>
      <c r="EC721" s="17"/>
      <c r="ED721" s="17"/>
      <c r="EE721" s="17"/>
      <c r="EF721" s="17"/>
      <c r="EG721" s="17"/>
      <c r="EH721" s="17"/>
      <c r="EI721" s="17"/>
      <c r="EJ721" s="17"/>
      <c r="EK721" s="17"/>
    </row>
    <row r="722" spans="1:141" ht="16.5" customHeight="1">
      <c r="A722" s="17"/>
      <c r="B722" s="17"/>
      <c r="C722" s="17"/>
      <c r="D722" s="145"/>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46"/>
      <c r="AI722" s="146"/>
      <c r="AJ722" s="17"/>
      <c r="AK722" s="17"/>
      <c r="AL722" s="146"/>
      <c r="AM722" s="146"/>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11"/>
      <c r="DW722" s="111"/>
      <c r="DX722" s="111"/>
      <c r="DY722" s="111"/>
      <c r="DZ722" s="111"/>
      <c r="EA722" s="111"/>
      <c r="EB722" s="17"/>
      <c r="EC722" s="17"/>
      <c r="ED722" s="17"/>
      <c r="EE722" s="17"/>
      <c r="EF722" s="17"/>
      <c r="EG722" s="17"/>
      <c r="EH722" s="17"/>
      <c r="EI722" s="17"/>
      <c r="EJ722" s="17"/>
      <c r="EK722" s="17"/>
    </row>
    <row r="723" spans="1:141" ht="16.5" customHeight="1">
      <c r="A723" s="17"/>
      <c r="B723" s="17"/>
      <c r="C723" s="17"/>
      <c r="D723" s="145"/>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46"/>
      <c r="AI723" s="146"/>
      <c r="AJ723" s="17"/>
      <c r="AK723" s="17"/>
      <c r="AL723" s="146"/>
      <c r="AM723" s="146"/>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11"/>
      <c r="DW723" s="111"/>
      <c r="DX723" s="111"/>
      <c r="DY723" s="111"/>
      <c r="DZ723" s="111"/>
      <c r="EA723" s="111"/>
      <c r="EB723" s="17"/>
      <c r="EC723" s="17"/>
      <c r="ED723" s="17"/>
      <c r="EE723" s="17"/>
      <c r="EF723" s="17"/>
      <c r="EG723" s="17"/>
      <c r="EH723" s="17"/>
      <c r="EI723" s="17"/>
      <c r="EJ723" s="17"/>
      <c r="EK723" s="17"/>
    </row>
    <row r="724" spans="1:141" ht="16.5" customHeight="1">
      <c r="A724" s="17"/>
      <c r="B724" s="17"/>
      <c r="C724" s="17"/>
      <c r="D724" s="145"/>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46"/>
      <c r="AI724" s="146"/>
      <c r="AJ724" s="17"/>
      <c r="AK724" s="17"/>
      <c r="AL724" s="146"/>
      <c r="AM724" s="146"/>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11"/>
      <c r="DW724" s="111"/>
      <c r="DX724" s="111"/>
      <c r="DY724" s="111"/>
      <c r="DZ724" s="111"/>
      <c r="EA724" s="111"/>
      <c r="EB724" s="17"/>
      <c r="EC724" s="17"/>
      <c r="ED724" s="17"/>
      <c r="EE724" s="17"/>
      <c r="EF724" s="17"/>
      <c r="EG724" s="17"/>
      <c r="EH724" s="17"/>
      <c r="EI724" s="17"/>
      <c r="EJ724" s="17"/>
      <c r="EK724" s="17"/>
    </row>
    <row r="725" spans="1:141" ht="16.5" customHeight="1">
      <c r="A725" s="17"/>
      <c r="B725" s="17"/>
      <c r="C725" s="17"/>
      <c r="D725" s="145"/>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46"/>
      <c r="AI725" s="146"/>
      <c r="AJ725" s="17"/>
      <c r="AK725" s="17"/>
      <c r="AL725" s="146"/>
      <c r="AM725" s="146"/>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11"/>
      <c r="DW725" s="111"/>
      <c r="DX725" s="111"/>
      <c r="DY725" s="111"/>
      <c r="DZ725" s="111"/>
      <c r="EA725" s="111"/>
      <c r="EB725" s="17"/>
      <c r="EC725" s="17"/>
      <c r="ED725" s="17"/>
      <c r="EE725" s="17"/>
      <c r="EF725" s="17"/>
      <c r="EG725" s="17"/>
      <c r="EH725" s="17"/>
      <c r="EI725" s="17"/>
      <c r="EJ725" s="17"/>
      <c r="EK725" s="17"/>
    </row>
    <row r="726" spans="1:141" ht="16.5" customHeight="1">
      <c r="A726" s="17"/>
      <c r="B726" s="17"/>
      <c r="C726" s="17"/>
      <c r="D726" s="145"/>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46"/>
      <c r="AI726" s="146"/>
      <c r="AJ726" s="17"/>
      <c r="AK726" s="17"/>
      <c r="AL726" s="146"/>
      <c r="AM726" s="146"/>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11"/>
      <c r="DW726" s="111"/>
      <c r="DX726" s="111"/>
      <c r="DY726" s="111"/>
      <c r="DZ726" s="111"/>
      <c r="EA726" s="111"/>
      <c r="EB726" s="17"/>
      <c r="EC726" s="17"/>
      <c r="ED726" s="17"/>
      <c r="EE726" s="17"/>
      <c r="EF726" s="17"/>
      <c r="EG726" s="17"/>
      <c r="EH726" s="17"/>
      <c r="EI726" s="17"/>
      <c r="EJ726" s="17"/>
      <c r="EK726" s="17"/>
    </row>
    <row r="727" spans="1:141" ht="16.5" customHeight="1">
      <c r="A727" s="17"/>
      <c r="B727" s="17"/>
      <c r="C727" s="17"/>
      <c r="D727" s="145"/>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46"/>
      <c r="AI727" s="146"/>
      <c r="AJ727" s="17"/>
      <c r="AK727" s="17"/>
      <c r="AL727" s="146"/>
      <c r="AM727" s="146"/>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11"/>
      <c r="DW727" s="111"/>
      <c r="DX727" s="111"/>
      <c r="DY727" s="111"/>
      <c r="DZ727" s="111"/>
      <c r="EA727" s="111"/>
      <c r="EB727" s="17"/>
      <c r="EC727" s="17"/>
      <c r="ED727" s="17"/>
      <c r="EE727" s="17"/>
      <c r="EF727" s="17"/>
      <c r="EG727" s="17"/>
      <c r="EH727" s="17"/>
      <c r="EI727" s="17"/>
      <c r="EJ727" s="17"/>
      <c r="EK727" s="17"/>
    </row>
    <row r="728" spans="1:141" ht="16.5" customHeight="1">
      <c r="A728" s="17"/>
      <c r="B728" s="17"/>
      <c r="C728" s="17"/>
      <c r="D728" s="145"/>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46"/>
      <c r="AI728" s="146"/>
      <c r="AJ728" s="17"/>
      <c r="AK728" s="17"/>
      <c r="AL728" s="146"/>
      <c r="AM728" s="146"/>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11"/>
      <c r="DW728" s="111"/>
      <c r="DX728" s="111"/>
      <c r="DY728" s="111"/>
      <c r="DZ728" s="111"/>
      <c r="EA728" s="111"/>
      <c r="EB728" s="17"/>
      <c r="EC728" s="17"/>
      <c r="ED728" s="17"/>
      <c r="EE728" s="17"/>
      <c r="EF728" s="17"/>
      <c r="EG728" s="17"/>
      <c r="EH728" s="17"/>
      <c r="EI728" s="17"/>
      <c r="EJ728" s="17"/>
      <c r="EK728" s="17"/>
    </row>
    <row r="729" spans="1:141" ht="16.5" customHeight="1">
      <c r="A729" s="17"/>
      <c r="B729" s="17"/>
      <c r="C729" s="17"/>
      <c r="D729" s="145"/>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46"/>
      <c r="AI729" s="146"/>
      <c r="AJ729" s="17"/>
      <c r="AK729" s="17"/>
      <c r="AL729" s="146"/>
      <c r="AM729" s="146"/>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11"/>
      <c r="DW729" s="111"/>
      <c r="DX729" s="111"/>
      <c r="DY729" s="111"/>
      <c r="DZ729" s="111"/>
      <c r="EA729" s="111"/>
      <c r="EB729" s="17"/>
      <c r="EC729" s="17"/>
      <c r="ED729" s="17"/>
      <c r="EE729" s="17"/>
      <c r="EF729" s="17"/>
      <c r="EG729" s="17"/>
      <c r="EH729" s="17"/>
      <c r="EI729" s="17"/>
      <c r="EJ729" s="17"/>
      <c r="EK729" s="17"/>
    </row>
    <row r="730" spans="1:141" ht="16.5" customHeight="1">
      <c r="A730" s="17"/>
      <c r="B730" s="17"/>
      <c r="C730" s="17"/>
      <c r="D730" s="145"/>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46"/>
      <c r="AI730" s="146"/>
      <c r="AJ730" s="17"/>
      <c r="AK730" s="17"/>
      <c r="AL730" s="146"/>
      <c r="AM730" s="146"/>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11"/>
      <c r="DW730" s="111"/>
      <c r="DX730" s="111"/>
      <c r="DY730" s="111"/>
      <c r="DZ730" s="111"/>
      <c r="EA730" s="111"/>
      <c r="EB730" s="17"/>
      <c r="EC730" s="17"/>
      <c r="ED730" s="17"/>
      <c r="EE730" s="17"/>
      <c r="EF730" s="17"/>
      <c r="EG730" s="17"/>
      <c r="EH730" s="17"/>
      <c r="EI730" s="17"/>
      <c r="EJ730" s="17"/>
      <c r="EK730" s="17"/>
    </row>
    <row r="731" spans="1:141" ht="16.5" customHeight="1">
      <c r="A731" s="17"/>
      <c r="B731" s="17"/>
      <c r="C731" s="17"/>
      <c r="D731" s="145"/>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46"/>
      <c r="AI731" s="146"/>
      <c r="AJ731" s="17"/>
      <c r="AK731" s="17"/>
      <c r="AL731" s="146"/>
      <c r="AM731" s="146"/>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11"/>
      <c r="DW731" s="111"/>
      <c r="DX731" s="111"/>
      <c r="DY731" s="111"/>
      <c r="DZ731" s="111"/>
      <c r="EA731" s="111"/>
      <c r="EB731" s="17"/>
      <c r="EC731" s="17"/>
      <c r="ED731" s="17"/>
      <c r="EE731" s="17"/>
      <c r="EF731" s="17"/>
      <c r="EG731" s="17"/>
      <c r="EH731" s="17"/>
      <c r="EI731" s="17"/>
      <c r="EJ731" s="17"/>
      <c r="EK731" s="17"/>
    </row>
    <row r="732" spans="1:141" ht="16.5" customHeight="1">
      <c r="A732" s="17"/>
      <c r="B732" s="17"/>
      <c r="C732" s="17"/>
      <c r="D732" s="145"/>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46"/>
      <c r="AI732" s="146"/>
      <c r="AJ732" s="17"/>
      <c r="AK732" s="17"/>
      <c r="AL732" s="146"/>
      <c r="AM732" s="146"/>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11"/>
      <c r="DW732" s="111"/>
      <c r="DX732" s="111"/>
      <c r="DY732" s="111"/>
      <c r="DZ732" s="111"/>
      <c r="EA732" s="111"/>
      <c r="EB732" s="17"/>
      <c r="EC732" s="17"/>
      <c r="ED732" s="17"/>
      <c r="EE732" s="17"/>
      <c r="EF732" s="17"/>
      <c r="EG732" s="17"/>
      <c r="EH732" s="17"/>
      <c r="EI732" s="17"/>
      <c r="EJ732" s="17"/>
      <c r="EK732" s="17"/>
    </row>
    <row r="733" spans="1:141" ht="16.5" customHeight="1">
      <c r="A733" s="17"/>
      <c r="B733" s="17"/>
      <c r="C733" s="17"/>
      <c r="D733" s="145"/>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46"/>
      <c r="AI733" s="146"/>
      <c r="AJ733" s="17"/>
      <c r="AK733" s="17"/>
      <c r="AL733" s="146"/>
      <c r="AM733" s="146"/>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11"/>
      <c r="DW733" s="111"/>
      <c r="DX733" s="111"/>
      <c r="DY733" s="111"/>
      <c r="DZ733" s="111"/>
      <c r="EA733" s="111"/>
      <c r="EB733" s="17"/>
      <c r="EC733" s="17"/>
      <c r="ED733" s="17"/>
      <c r="EE733" s="17"/>
      <c r="EF733" s="17"/>
      <c r="EG733" s="17"/>
      <c r="EH733" s="17"/>
      <c r="EI733" s="17"/>
      <c r="EJ733" s="17"/>
      <c r="EK733" s="17"/>
    </row>
    <row r="734" spans="1:141" ht="16.5" customHeight="1">
      <c r="A734" s="17"/>
      <c r="B734" s="17"/>
      <c r="C734" s="17"/>
      <c r="D734" s="145"/>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46"/>
      <c r="AI734" s="146"/>
      <c r="AJ734" s="17"/>
      <c r="AK734" s="17"/>
      <c r="AL734" s="146"/>
      <c r="AM734" s="146"/>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11"/>
      <c r="DW734" s="111"/>
      <c r="DX734" s="111"/>
      <c r="DY734" s="111"/>
      <c r="DZ734" s="111"/>
      <c r="EA734" s="111"/>
      <c r="EB734" s="17"/>
      <c r="EC734" s="17"/>
      <c r="ED734" s="17"/>
      <c r="EE734" s="17"/>
      <c r="EF734" s="17"/>
      <c r="EG734" s="17"/>
      <c r="EH734" s="17"/>
      <c r="EI734" s="17"/>
      <c r="EJ734" s="17"/>
      <c r="EK734" s="17"/>
    </row>
    <row r="735" spans="1:141" ht="16.5" customHeight="1">
      <c r="A735" s="17"/>
      <c r="B735" s="17"/>
      <c r="C735" s="17"/>
      <c r="D735" s="145"/>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46"/>
      <c r="AI735" s="146"/>
      <c r="AJ735" s="17"/>
      <c r="AK735" s="17"/>
      <c r="AL735" s="146"/>
      <c r="AM735" s="146"/>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11"/>
      <c r="DW735" s="111"/>
      <c r="DX735" s="111"/>
      <c r="DY735" s="111"/>
      <c r="DZ735" s="111"/>
      <c r="EA735" s="111"/>
      <c r="EB735" s="17"/>
      <c r="EC735" s="17"/>
      <c r="ED735" s="17"/>
      <c r="EE735" s="17"/>
      <c r="EF735" s="17"/>
      <c r="EG735" s="17"/>
      <c r="EH735" s="17"/>
      <c r="EI735" s="17"/>
      <c r="EJ735" s="17"/>
      <c r="EK735" s="17"/>
    </row>
    <row r="736" spans="1:141" ht="16.5" customHeight="1">
      <c r="A736" s="17"/>
      <c r="B736" s="17"/>
      <c r="C736" s="17"/>
      <c r="D736" s="145"/>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46"/>
      <c r="AI736" s="146"/>
      <c r="AJ736" s="17"/>
      <c r="AK736" s="17"/>
      <c r="AL736" s="146"/>
      <c r="AM736" s="146"/>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11"/>
      <c r="DW736" s="111"/>
      <c r="DX736" s="111"/>
      <c r="DY736" s="111"/>
      <c r="DZ736" s="111"/>
      <c r="EA736" s="111"/>
      <c r="EB736" s="17"/>
      <c r="EC736" s="17"/>
      <c r="ED736" s="17"/>
      <c r="EE736" s="17"/>
      <c r="EF736" s="17"/>
      <c r="EG736" s="17"/>
      <c r="EH736" s="17"/>
      <c r="EI736" s="17"/>
      <c r="EJ736" s="17"/>
      <c r="EK736" s="17"/>
    </row>
    <row r="737" spans="1:141" ht="16.5" customHeight="1">
      <c r="A737" s="17"/>
      <c r="B737" s="17"/>
      <c r="C737" s="17"/>
      <c r="D737" s="145"/>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46"/>
      <c r="AI737" s="146"/>
      <c r="AJ737" s="17"/>
      <c r="AK737" s="17"/>
      <c r="AL737" s="146"/>
      <c r="AM737" s="146"/>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11"/>
      <c r="DW737" s="111"/>
      <c r="DX737" s="111"/>
      <c r="DY737" s="111"/>
      <c r="DZ737" s="111"/>
      <c r="EA737" s="111"/>
      <c r="EB737" s="17"/>
      <c r="EC737" s="17"/>
      <c r="ED737" s="17"/>
      <c r="EE737" s="17"/>
      <c r="EF737" s="17"/>
      <c r="EG737" s="17"/>
      <c r="EH737" s="17"/>
      <c r="EI737" s="17"/>
      <c r="EJ737" s="17"/>
      <c r="EK737" s="17"/>
    </row>
    <row r="738" spans="1:141" ht="16.5" customHeight="1">
      <c r="A738" s="17"/>
      <c r="B738" s="17"/>
      <c r="C738" s="17"/>
      <c r="D738" s="145"/>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46"/>
      <c r="AI738" s="146"/>
      <c r="AJ738" s="17"/>
      <c r="AK738" s="17"/>
      <c r="AL738" s="146"/>
      <c r="AM738" s="146"/>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11"/>
      <c r="DW738" s="111"/>
      <c r="DX738" s="111"/>
      <c r="DY738" s="111"/>
      <c r="DZ738" s="111"/>
      <c r="EA738" s="111"/>
      <c r="EB738" s="17"/>
      <c r="EC738" s="17"/>
      <c r="ED738" s="17"/>
      <c r="EE738" s="17"/>
      <c r="EF738" s="17"/>
      <c r="EG738" s="17"/>
      <c r="EH738" s="17"/>
      <c r="EI738" s="17"/>
      <c r="EJ738" s="17"/>
      <c r="EK738" s="17"/>
    </row>
    <row r="739" spans="1:141" ht="16.5" customHeight="1">
      <c r="A739" s="17"/>
      <c r="B739" s="17"/>
      <c r="C739" s="17"/>
      <c r="D739" s="145"/>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46"/>
      <c r="AI739" s="146"/>
      <c r="AJ739" s="17"/>
      <c r="AK739" s="17"/>
      <c r="AL739" s="146"/>
      <c r="AM739" s="146"/>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11"/>
      <c r="DW739" s="111"/>
      <c r="DX739" s="111"/>
      <c r="DY739" s="111"/>
      <c r="DZ739" s="111"/>
      <c r="EA739" s="111"/>
      <c r="EB739" s="17"/>
      <c r="EC739" s="17"/>
      <c r="ED739" s="17"/>
      <c r="EE739" s="17"/>
      <c r="EF739" s="17"/>
      <c r="EG739" s="17"/>
      <c r="EH739" s="17"/>
      <c r="EI739" s="17"/>
      <c r="EJ739" s="17"/>
      <c r="EK739" s="17"/>
    </row>
    <row r="740" spans="1:141" ht="16.5" customHeight="1">
      <c r="A740" s="17"/>
      <c r="B740" s="17"/>
      <c r="C740" s="17"/>
      <c r="D740" s="145"/>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46"/>
      <c r="AI740" s="146"/>
      <c r="AJ740" s="17"/>
      <c r="AK740" s="17"/>
      <c r="AL740" s="146"/>
      <c r="AM740" s="146"/>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11"/>
      <c r="DW740" s="111"/>
      <c r="DX740" s="111"/>
      <c r="DY740" s="111"/>
      <c r="DZ740" s="111"/>
      <c r="EA740" s="111"/>
      <c r="EB740" s="17"/>
      <c r="EC740" s="17"/>
      <c r="ED740" s="17"/>
      <c r="EE740" s="17"/>
      <c r="EF740" s="17"/>
      <c r="EG740" s="17"/>
      <c r="EH740" s="17"/>
      <c r="EI740" s="17"/>
      <c r="EJ740" s="17"/>
      <c r="EK740" s="17"/>
    </row>
    <row r="741" spans="1:141" ht="16.5" customHeight="1">
      <c r="A741" s="17"/>
      <c r="B741" s="17"/>
      <c r="C741" s="17"/>
      <c r="D741" s="145"/>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46"/>
      <c r="AI741" s="146"/>
      <c r="AJ741" s="17"/>
      <c r="AK741" s="17"/>
      <c r="AL741" s="146"/>
      <c r="AM741" s="146"/>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11"/>
      <c r="DW741" s="111"/>
      <c r="DX741" s="111"/>
      <c r="DY741" s="111"/>
      <c r="DZ741" s="111"/>
      <c r="EA741" s="111"/>
      <c r="EB741" s="17"/>
      <c r="EC741" s="17"/>
      <c r="ED741" s="17"/>
      <c r="EE741" s="17"/>
      <c r="EF741" s="17"/>
      <c r="EG741" s="17"/>
      <c r="EH741" s="17"/>
      <c r="EI741" s="17"/>
      <c r="EJ741" s="17"/>
      <c r="EK741" s="17"/>
    </row>
    <row r="742" spans="1:141" ht="16.5" customHeight="1">
      <c r="A742" s="17"/>
      <c r="B742" s="17"/>
      <c r="C742" s="17"/>
      <c r="D742" s="145"/>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46"/>
      <c r="AI742" s="146"/>
      <c r="AJ742" s="17"/>
      <c r="AK742" s="17"/>
      <c r="AL742" s="146"/>
      <c r="AM742" s="146"/>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11"/>
      <c r="DW742" s="111"/>
      <c r="DX742" s="111"/>
      <c r="DY742" s="111"/>
      <c r="DZ742" s="111"/>
      <c r="EA742" s="111"/>
      <c r="EB742" s="17"/>
      <c r="EC742" s="17"/>
      <c r="ED742" s="17"/>
      <c r="EE742" s="17"/>
      <c r="EF742" s="17"/>
      <c r="EG742" s="17"/>
      <c r="EH742" s="17"/>
      <c r="EI742" s="17"/>
      <c r="EJ742" s="17"/>
      <c r="EK742" s="17"/>
    </row>
    <row r="743" spans="1:141" ht="16.5" customHeight="1">
      <c r="A743" s="17"/>
      <c r="B743" s="17"/>
      <c r="C743" s="17"/>
      <c r="D743" s="145"/>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46"/>
      <c r="AI743" s="146"/>
      <c r="AJ743" s="17"/>
      <c r="AK743" s="17"/>
      <c r="AL743" s="146"/>
      <c r="AM743" s="146"/>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11"/>
      <c r="DW743" s="111"/>
      <c r="DX743" s="111"/>
      <c r="DY743" s="111"/>
      <c r="DZ743" s="111"/>
      <c r="EA743" s="111"/>
      <c r="EB743" s="17"/>
      <c r="EC743" s="17"/>
      <c r="ED743" s="17"/>
      <c r="EE743" s="17"/>
      <c r="EF743" s="17"/>
      <c r="EG743" s="17"/>
      <c r="EH743" s="17"/>
      <c r="EI743" s="17"/>
      <c r="EJ743" s="17"/>
      <c r="EK743" s="17"/>
    </row>
    <row r="744" spans="1:141" ht="16.5" customHeight="1">
      <c r="A744" s="17"/>
      <c r="B744" s="17"/>
      <c r="C744" s="17"/>
      <c r="D744" s="145"/>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46"/>
      <c r="AI744" s="146"/>
      <c r="AJ744" s="17"/>
      <c r="AK744" s="17"/>
      <c r="AL744" s="146"/>
      <c r="AM744" s="146"/>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11"/>
      <c r="DW744" s="111"/>
      <c r="DX744" s="111"/>
      <c r="DY744" s="111"/>
      <c r="DZ744" s="111"/>
      <c r="EA744" s="111"/>
      <c r="EB744" s="17"/>
      <c r="EC744" s="17"/>
      <c r="ED744" s="17"/>
      <c r="EE744" s="17"/>
      <c r="EF744" s="17"/>
      <c r="EG744" s="17"/>
      <c r="EH744" s="17"/>
      <c r="EI744" s="17"/>
      <c r="EJ744" s="17"/>
      <c r="EK744" s="17"/>
    </row>
    <row r="745" spans="1:141" ht="16.5" customHeight="1">
      <c r="A745" s="17"/>
      <c r="B745" s="17"/>
      <c r="C745" s="17"/>
      <c r="D745" s="145"/>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46"/>
      <c r="AI745" s="146"/>
      <c r="AJ745" s="17"/>
      <c r="AK745" s="17"/>
      <c r="AL745" s="146"/>
      <c r="AM745" s="146"/>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11"/>
      <c r="DW745" s="111"/>
      <c r="DX745" s="111"/>
      <c r="DY745" s="111"/>
      <c r="DZ745" s="111"/>
      <c r="EA745" s="111"/>
      <c r="EB745" s="17"/>
      <c r="EC745" s="17"/>
      <c r="ED745" s="17"/>
      <c r="EE745" s="17"/>
      <c r="EF745" s="17"/>
      <c r="EG745" s="17"/>
      <c r="EH745" s="17"/>
      <c r="EI745" s="17"/>
      <c r="EJ745" s="17"/>
      <c r="EK745" s="17"/>
    </row>
    <row r="746" spans="1:141" ht="16.5" customHeight="1">
      <c r="A746" s="17"/>
      <c r="B746" s="17"/>
      <c r="C746" s="17"/>
      <c r="D746" s="145"/>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46"/>
      <c r="AI746" s="146"/>
      <c r="AJ746" s="17"/>
      <c r="AK746" s="17"/>
      <c r="AL746" s="146"/>
      <c r="AM746" s="146"/>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11"/>
      <c r="DW746" s="111"/>
      <c r="DX746" s="111"/>
      <c r="DY746" s="111"/>
      <c r="DZ746" s="111"/>
      <c r="EA746" s="111"/>
      <c r="EB746" s="17"/>
      <c r="EC746" s="17"/>
      <c r="ED746" s="17"/>
      <c r="EE746" s="17"/>
      <c r="EF746" s="17"/>
      <c r="EG746" s="17"/>
      <c r="EH746" s="17"/>
      <c r="EI746" s="17"/>
      <c r="EJ746" s="17"/>
      <c r="EK746" s="17"/>
    </row>
    <row r="747" spans="1:141" ht="16.5" customHeight="1">
      <c r="A747" s="17"/>
      <c r="B747" s="17"/>
      <c r="C747" s="17"/>
      <c r="D747" s="145"/>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46"/>
      <c r="AI747" s="146"/>
      <c r="AJ747" s="17"/>
      <c r="AK747" s="17"/>
      <c r="AL747" s="146"/>
      <c r="AM747" s="146"/>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11"/>
      <c r="DW747" s="111"/>
      <c r="DX747" s="111"/>
      <c r="DY747" s="111"/>
      <c r="DZ747" s="111"/>
      <c r="EA747" s="111"/>
      <c r="EB747" s="17"/>
      <c r="EC747" s="17"/>
      <c r="ED747" s="17"/>
      <c r="EE747" s="17"/>
      <c r="EF747" s="17"/>
      <c r="EG747" s="17"/>
      <c r="EH747" s="17"/>
      <c r="EI747" s="17"/>
      <c r="EJ747" s="17"/>
      <c r="EK747" s="17"/>
    </row>
    <row r="748" spans="1:141" ht="16.5" customHeight="1">
      <c r="A748" s="17"/>
      <c r="B748" s="17"/>
      <c r="C748" s="17"/>
      <c r="D748" s="145"/>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46"/>
      <c r="AI748" s="146"/>
      <c r="AJ748" s="17"/>
      <c r="AK748" s="17"/>
      <c r="AL748" s="146"/>
      <c r="AM748" s="146"/>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11"/>
      <c r="DW748" s="111"/>
      <c r="DX748" s="111"/>
      <c r="DY748" s="111"/>
      <c r="DZ748" s="111"/>
      <c r="EA748" s="111"/>
      <c r="EB748" s="17"/>
      <c r="EC748" s="17"/>
      <c r="ED748" s="17"/>
      <c r="EE748" s="17"/>
      <c r="EF748" s="17"/>
      <c r="EG748" s="17"/>
      <c r="EH748" s="17"/>
      <c r="EI748" s="17"/>
      <c r="EJ748" s="17"/>
      <c r="EK748" s="17"/>
    </row>
    <row r="749" spans="1:141" ht="16.5" customHeight="1">
      <c r="A749" s="17"/>
      <c r="B749" s="17"/>
      <c r="C749" s="17"/>
      <c r="D749" s="145"/>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46"/>
      <c r="AI749" s="146"/>
      <c r="AJ749" s="17"/>
      <c r="AK749" s="17"/>
      <c r="AL749" s="146"/>
      <c r="AM749" s="146"/>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11"/>
      <c r="DW749" s="111"/>
      <c r="DX749" s="111"/>
      <c r="DY749" s="111"/>
      <c r="DZ749" s="111"/>
      <c r="EA749" s="111"/>
      <c r="EB749" s="17"/>
      <c r="EC749" s="17"/>
      <c r="ED749" s="17"/>
      <c r="EE749" s="17"/>
      <c r="EF749" s="17"/>
      <c r="EG749" s="17"/>
      <c r="EH749" s="17"/>
      <c r="EI749" s="17"/>
      <c r="EJ749" s="17"/>
      <c r="EK749" s="17"/>
    </row>
    <row r="750" spans="1:141" ht="16.5" customHeight="1">
      <c r="A750" s="17"/>
      <c r="B750" s="17"/>
      <c r="C750" s="17"/>
      <c r="D750" s="145"/>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46"/>
      <c r="AI750" s="146"/>
      <c r="AJ750" s="17"/>
      <c r="AK750" s="17"/>
      <c r="AL750" s="146"/>
      <c r="AM750" s="146"/>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11"/>
      <c r="DW750" s="111"/>
      <c r="DX750" s="111"/>
      <c r="DY750" s="111"/>
      <c r="DZ750" s="111"/>
      <c r="EA750" s="111"/>
      <c r="EB750" s="17"/>
      <c r="EC750" s="17"/>
      <c r="ED750" s="17"/>
      <c r="EE750" s="17"/>
      <c r="EF750" s="17"/>
      <c r="EG750" s="17"/>
      <c r="EH750" s="17"/>
      <c r="EI750" s="17"/>
      <c r="EJ750" s="17"/>
      <c r="EK750" s="17"/>
    </row>
    <row r="751" spans="1:141" ht="16.5" customHeight="1">
      <c r="A751" s="17"/>
      <c r="B751" s="17"/>
      <c r="C751" s="17"/>
      <c r="D751" s="145"/>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46"/>
      <c r="AI751" s="146"/>
      <c r="AJ751" s="17"/>
      <c r="AK751" s="17"/>
      <c r="AL751" s="146"/>
      <c r="AM751" s="146"/>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11"/>
      <c r="DW751" s="111"/>
      <c r="DX751" s="111"/>
      <c r="DY751" s="111"/>
      <c r="DZ751" s="111"/>
      <c r="EA751" s="111"/>
      <c r="EB751" s="17"/>
      <c r="EC751" s="17"/>
      <c r="ED751" s="17"/>
      <c r="EE751" s="17"/>
      <c r="EF751" s="17"/>
      <c r="EG751" s="17"/>
      <c r="EH751" s="17"/>
      <c r="EI751" s="17"/>
      <c r="EJ751" s="17"/>
      <c r="EK751" s="17"/>
    </row>
    <row r="752" spans="1:141" ht="16.5" customHeight="1">
      <c r="A752" s="17"/>
      <c r="B752" s="17"/>
      <c r="C752" s="17"/>
      <c r="D752" s="145"/>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46"/>
      <c r="AI752" s="146"/>
      <c r="AJ752" s="17"/>
      <c r="AK752" s="17"/>
      <c r="AL752" s="146"/>
      <c r="AM752" s="146"/>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11"/>
      <c r="DW752" s="111"/>
      <c r="DX752" s="111"/>
      <c r="DY752" s="111"/>
      <c r="DZ752" s="111"/>
      <c r="EA752" s="111"/>
      <c r="EB752" s="17"/>
      <c r="EC752" s="17"/>
      <c r="ED752" s="17"/>
      <c r="EE752" s="17"/>
      <c r="EF752" s="17"/>
      <c r="EG752" s="17"/>
      <c r="EH752" s="17"/>
      <c r="EI752" s="17"/>
      <c r="EJ752" s="17"/>
      <c r="EK752" s="17"/>
    </row>
    <row r="753" spans="1:141" ht="16.5" customHeight="1">
      <c r="A753" s="17"/>
      <c r="B753" s="17"/>
      <c r="C753" s="17"/>
      <c r="D753" s="145"/>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46"/>
      <c r="AI753" s="146"/>
      <c r="AJ753" s="17"/>
      <c r="AK753" s="17"/>
      <c r="AL753" s="146"/>
      <c r="AM753" s="146"/>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11"/>
      <c r="DW753" s="111"/>
      <c r="DX753" s="111"/>
      <c r="DY753" s="111"/>
      <c r="DZ753" s="111"/>
      <c r="EA753" s="111"/>
      <c r="EB753" s="17"/>
      <c r="EC753" s="17"/>
      <c r="ED753" s="17"/>
      <c r="EE753" s="17"/>
      <c r="EF753" s="17"/>
      <c r="EG753" s="17"/>
      <c r="EH753" s="17"/>
      <c r="EI753" s="17"/>
      <c r="EJ753" s="17"/>
      <c r="EK753" s="17"/>
    </row>
    <row r="754" spans="1:141" ht="16.5" customHeight="1">
      <c r="A754" s="17"/>
      <c r="B754" s="17"/>
      <c r="C754" s="17"/>
      <c r="D754" s="145"/>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46"/>
      <c r="AI754" s="146"/>
      <c r="AJ754" s="17"/>
      <c r="AK754" s="17"/>
      <c r="AL754" s="146"/>
      <c r="AM754" s="146"/>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11"/>
      <c r="DW754" s="111"/>
      <c r="DX754" s="111"/>
      <c r="DY754" s="111"/>
      <c r="DZ754" s="111"/>
      <c r="EA754" s="111"/>
      <c r="EB754" s="17"/>
      <c r="EC754" s="17"/>
      <c r="ED754" s="17"/>
      <c r="EE754" s="17"/>
      <c r="EF754" s="17"/>
      <c r="EG754" s="17"/>
      <c r="EH754" s="17"/>
      <c r="EI754" s="17"/>
      <c r="EJ754" s="17"/>
      <c r="EK754" s="17"/>
    </row>
    <row r="755" spans="1:141" ht="16.5" customHeight="1">
      <c r="A755" s="17"/>
      <c r="B755" s="17"/>
      <c r="C755" s="17"/>
      <c r="D755" s="145"/>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46"/>
      <c r="AI755" s="146"/>
      <c r="AJ755" s="17"/>
      <c r="AK755" s="17"/>
      <c r="AL755" s="146"/>
      <c r="AM755" s="146"/>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11"/>
      <c r="DW755" s="111"/>
      <c r="DX755" s="111"/>
      <c r="DY755" s="111"/>
      <c r="DZ755" s="111"/>
      <c r="EA755" s="111"/>
      <c r="EB755" s="17"/>
      <c r="EC755" s="17"/>
      <c r="ED755" s="17"/>
      <c r="EE755" s="17"/>
      <c r="EF755" s="17"/>
      <c r="EG755" s="17"/>
      <c r="EH755" s="17"/>
      <c r="EI755" s="17"/>
      <c r="EJ755" s="17"/>
      <c r="EK755" s="17"/>
    </row>
    <row r="756" spans="1:141" ht="16.5" customHeight="1">
      <c r="A756" s="17"/>
      <c r="B756" s="17"/>
      <c r="C756" s="17"/>
      <c r="D756" s="145"/>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46"/>
      <c r="AI756" s="146"/>
      <c r="AJ756" s="17"/>
      <c r="AK756" s="17"/>
      <c r="AL756" s="146"/>
      <c r="AM756" s="146"/>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11"/>
      <c r="DW756" s="111"/>
      <c r="DX756" s="111"/>
      <c r="DY756" s="111"/>
      <c r="DZ756" s="111"/>
      <c r="EA756" s="111"/>
      <c r="EB756" s="17"/>
      <c r="EC756" s="17"/>
      <c r="ED756" s="17"/>
      <c r="EE756" s="17"/>
      <c r="EF756" s="17"/>
      <c r="EG756" s="17"/>
      <c r="EH756" s="17"/>
      <c r="EI756" s="17"/>
      <c r="EJ756" s="17"/>
      <c r="EK756" s="17"/>
    </row>
    <row r="757" spans="1:141" ht="16.5" customHeight="1">
      <c r="A757" s="17"/>
      <c r="B757" s="17"/>
      <c r="C757" s="17"/>
      <c r="D757" s="145"/>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46"/>
      <c r="AI757" s="146"/>
      <c r="AJ757" s="17"/>
      <c r="AK757" s="17"/>
      <c r="AL757" s="146"/>
      <c r="AM757" s="146"/>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11"/>
      <c r="DW757" s="111"/>
      <c r="DX757" s="111"/>
      <c r="DY757" s="111"/>
      <c r="DZ757" s="111"/>
      <c r="EA757" s="111"/>
      <c r="EB757" s="17"/>
      <c r="EC757" s="17"/>
      <c r="ED757" s="17"/>
      <c r="EE757" s="17"/>
      <c r="EF757" s="17"/>
      <c r="EG757" s="17"/>
      <c r="EH757" s="17"/>
      <c r="EI757" s="17"/>
      <c r="EJ757" s="17"/>
      <c r="EK757" s="17"/>
    </row>
    <row r="758" spans="1:141" ht="16.5" customHeight="1">
      <c r="A758" s="17"/>
      <c r="B758" s="17"/>
      <c r="C758" s="17"/>
      <c r="D758" s="145"/>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46"/>
      <c r="AI758" s="146"/>
      <c r="AJ758" s="17"/>
      <c r="AK758" s="17"/>
      <c r="AL758" s="146"/>
      <c r="AM758" s="146"/>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11"/>
      <c r="DW758" s="111"/>
      <c r="DX758" s="111"/>
      <c r="DY758" s="111"/>
      <c r="DZ758" s="111"/>
      <c r="EA758" s="111"/>
      <c r="EB758" s="17"/>
      <c r="EC758" s="17"/>
      <c r="ED758" s="17"/>
      <c r="EE758" s="17"/>
      <c r="EF758" s="17"/>
      <c r="EG758" s="17"/>
      <c r="EH758" s="17"/>
      <c r="EI758" s="17"/>
      <c r="EJ758" s="17"/>
      <c r="EK758" s="17"/>
    </row>
    <row r="759" spans="1:141" ht="16.5" customHeight="1">
      <c r="A759" s="17"/>
      <c r="B759" s="17"/>
      <c r="C759" s="17"/>
      <c r="D759" s="145"/>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46"/>
      <c r="AI759" s="146"/>
      <c r="AJ759" s="17"/>
      <c r="AK759" s="17"/>
      <c r="AL759" s="146"/>
      <c r="AM759" s="146"/>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11"/>
      <c r="DW759" s="111"/>
      <c r="DX759" s="111"/>
      <c r="DY759" s="111"/>
      <c r="DZ759" s="111"/>
      <c r="EA759" s="111"/>
      <c r="EB759" s="17"/>
      <c r="EC759" s="17"/>
      <c r="ED759" s="17"/>
      <c r="EE759" s="17"/>
      <c r="EF759" s="17"/>
      <c r="EG759" s="17"/>
      <c r="EH759" s="17"/>
      <c r="EI759" s="17"/>
      <c r="EJ759" s="17"/>
      <c r="EK759" s="17"/>
    </row>
    <row r="760" spans="1:141" ht="16.5" customHeight="1">
      <c r="A760" s="17"/>
      <c r="B760" s="17"/>
      <c r="C760" s="17"/>
      <c r="D760" s="145"/>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46"/>
      <c r="AI760" s="146"/>
      <c r="AJ760" s="17"/>
      <c r="AK760" s="17"/>
      <c r="AL760" s="146"/>
      <c r="AM760" s="146"/>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11"/>
      <c r="DW760" s="111"/>
      <c r="DX760" s="111"/>
      <c r="DY760" s="111"/>
      <c r="DZ760" s="111"/>
      <c r="EA760" s="111"/>
      <c r="EB760" s="17"/>
      <c r="EC760" s="17"/>
      <c r="ED760" s="17"/>
      <c r="EE760" s="17"/>
      <c r="EF760" s="17"/>
      <c r="EG760" s="17"/>
      <c r="EH760" s="17"/>
      <c r="EI760" s="17"/>
      <c r="EJ760" s="17"/>
      <c r="EK760" s="17"/>
    </row>
    <row r="761" spans="1:141" ht="16.5" customHeight="1">
      <c r="A761" s="17"/>
      <c r="B761" s="17"/>
      <c r="C761" s="17"/>
      <c r="D761" s="145"/>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46"/>
      <c r="AI761" s="146"/>
      <c r="AJ761" s="17"/>
      <c r="AK761" s="17"/>
      <c r="AL761" s="146"/>
      <c r="AM761" s="146"/>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11"/>
      <c r="DW761" s="111"/>
      <c r="DX761" s="111"/>
      <c r="DY761" s="111"/>
      <c r="DZ761" s="111"/>
      <c r="EA761" s="111"/>
      <c r="EB761" s="17"/>
      <c r="EC761" s="17"/>
      <c r="ED761" s="17"/>
      <c r="EE761" s="17"/>
      <c r="EF761" s="17"/>
      <c r="EG761" s="17"/>
      <c r="EH761" s="17"/>
      <c r="EI761" s="17"/>
      <c r="EJ761" s="17"/>
      <c r="EK761" s="17"/>
    </row>
    <row r="762" spans="1:141" ht="16.5" customHeight="1">
      <c r="A762" s="17"/>
      <c r="B762" s="17"/>
      <c r="C762" s="17"/>
      <c r="D762" s="145"/>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46"/>
      <c r="AI762" s="146"/>
      <c r="AJ762" s="17"/>
      <c r="AK762" s="17"/>
      <c r="AL762" s="146"/>
      <c r="AM762" s="146"/>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11"/>
      <c r="DW762" s="111"/>
      <c r="DX762" s="111"/>
      <c r="DY762" s="111"/>
      <c r="DZ762" s="111"/>
      <c r="EA762" s="111"/>
      <c r="EB762" s="17"/>
      <c r="EC762" s="17"/>
      <c r="ED762" s="17"/>
      <c r="EE762" s="17"/>
      <c r="EF762" s="17"/>
      <c r="EG762" s="17"/>
      <c r="EH762" s="17"/>
      <c r="EI762" s="17"/>
      <c r="EJ762" s="17"/>
      <c r="EK762" s="17"/>
    </row>
    <row r="763" spans="1:141" ht="16.5" customHeight="1">
      <c r="A763" s="17"/>
      <c r="B763" s="17"/>
      <c r="C763" s="17"/>
      <c r="D763" s="145"/>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46"/>
      <c r="AI763" s="146"/>
      <c r="AJ763" s="17"/>
      <c r="AK763" s="17"/>
      <c r="AL763" s="146"/>
      <c r="AM763" s="146"/>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11"/>
      <c r="DW763" s="111"/>
      <c r="DX763" s="111"/>
      <c r="DY763" s="111"/>
      <c r="DZ763" s="111"/>
      <c r="EA763" s="111"/>
      <c r="EB763" s="17"/>
      <c r="EC763" s="17"/>
      <c r="ED763" s="17"/>
      <c r="EE763" s="17"/>
      <c r="EF763" s="17"/>
      <c r="EG763" s="17"/>
      <c r="EH763" s="17"/>
      <c r="EI763" s="17"/>
      <c r="EJ763" s="17"/>
      <c r="EK763" s="17"/>
    </row>
    <row r="764" spans="1:141" ht="16.5" customHeight="1">
      <c r="A764" s="17"/>
      <c r="B764" s="17"/>
      <c r="C764" s="17"/>
      <c r="D764" s="145"/>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46"/>
      <c r="AI764" s="146"/>
      <c r="AJ764" s="17"/>
      <c r="AK764" s="17"/>
      <c r="AL764" s="146"/>
      <c r="AM764" s="146"/>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11"/>
      <c r="DW764" s="111"/>
      <c r="DX764" s="111"/>
      <c r="DY764" s="111"/>
      <c r="DZ764" s="111"/>
      <c r="EA764" s="111"/>
      <c r="EB764" s="17"/>
      <c r="EC764" s="17"/>
      <c r="ED764" s="17"/>
      <c r="EE764" s="17"/>
      <c r="EF764" s="17"/>
      <c r="EG764" s="17"/>
      <c r="EH764" s="17"/>
      <c r="EI764" s="17"/>
      <c r="EJ764" s="17"/>
      <c r="EK764" s="17"/>
    </row>
    <row r="765" spans="1:141" ht="16.5" customHeight="1">
      <c r="A765" s="17"/>
      <c r="B765" s="17"/>
      <c r="C765" s="17"/>
      <c r="D765" s="145"/>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46"/>
      <c r="AI765" s="146"/>
      <c r="AJ765" s="17"/>
      <c r="AK765" s="17"/>
      <c r="AL765" s="146"/>
      <c r="AM765" s="146"/>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11"/>
      <c r="DW765" s="111"/>
      <c r="DX765" s="111"/>
      <c r="DY765" s="111"/>
      <c r="DZ765" s="111"/>
      <c r="EA765" s="111"/>
      <c r="EB765" s="17"/>
      <c r="EC765" s="17"/>
      <c r="ED765" s="17"/>
      <c r="EE765" s="17"/>
      <c r="EF765" s="17"/>
      <c r="EG765" s="17"/>
      <c r="EH765" s="17"/>
      <c r="EI765" s="17"/>
      <c r="EJ765" s="17"/>
      <c r="EK765" s="17"/>
    </row>
    <row r="766" spans="1:141" ht="16.5" customHeight="1">
      <c r="A766" s="17"/>
      <c r="B766" s="17"/>
      <c r="C766" s="17"/>
      <c r="D766" s="145"/>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46"/>
      <c r="AI766" s="146"/>
      <c r="AJ766" s="17"/>
      <c r="AK766" s="17"/>
      <c r="AL766" s="146"/>
      <c r="AM766" s="146"/>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11"/>
      <c r="DW766" s="111"/>
      <c r="DX766" s="111"/>
      <c r="DY766" s="111"/>
      <c r="DZ766" s="111"/>
      <c r="EA766" s="111"/>
      <c r="EB766" s="17"/>
      <c r="EC766" s="17"/>
      <c r="ED766" s="17"/>
      <c r="EE766" s="17"/>
      <c r="EF766" s="17"/>
      <c r="EG766" s="17"/>
      <c r="EH766" s="17"/>
      <c r="EI766" s="17"/>
      <c r="EJ766" s="17"/>
      <c r="EK766" s="17"/>
    </row>
    <row r="767" spans="1:141" ht="16.5" customHeight="1">
      <c r="A767" s="17"/>
      <c r="B767" s="17"/>
      <c r="C767" s="17"/>
      <c r="D767" s="145"/>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46"/>
      <c r="AI767" s="146"/>
      <c r="AJ767" s="17"/>
      <c r="AK767" s="17"/>
      <c r="AL767" s="146"/>
      <c r="AM767" s="146"/>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11"/>
      <c r="DW767" s="111"/>
      <c r="DX767" s="111"/>
      <c r="DY767" s="111"/>
      <c r="DZ767" s="111"/>
      <c r="EA767" s="111"/>
      <c r="EB767" s="17"/>
      <c r="EC767" s="17"/>
      <c r="ED767" s="17"/>
      <c r="EE767" s="17"/>
      <c r="EF767" s="17"/>
      <c r="EG767" s="17"/>
      <c r="EH767" s="17"/>
      <c r="EI767" s="17"/>
      <c r="EJ767" s="17"/>
      <c r="EK767" s="17"/>
    </row>
    <row r="768" spans="1:141" ht="16.5" customHeight="1">
      <c r="A768" s="17"/>
      <c r="B768" s="17"/>
      <c r="C768" s="17"/>
      <c r="D768" s="145"/>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46"/>
      <c r="AI768" s="146"/>
      <c r="AJ768" s="17"/>
      <c r="AK768" s="17"/>
      <c r="AL768" s="146"/>
      <c r="AM768" s="146"/>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11"/>
      <c r="DW768" s="111"/>
      <c r="DX768" s="111"/>
      <c r="DY768" s="111"/>
      <c r="DZ768" s="111"/>
      <c r="EA768" s="111"/>
      <c r="EB768" s="17"/>
      <c r="EC768" s="17"/>
      <c r="ED768" s="17"/>
      <c r="EE768" s="17"/>
      <c r="EF768" s="17"/>
      <c r="EG768" s="17"/>
      <c r="EH768" s="17"/>
      <c r="EI768" s="17"/>
      <c r="EJ768" s="17"/>
      <c r="EK768" s="17"/>
    </row>
    <row r="769" spans="1:141" ht="16.5" customHeight="1">
      <c r="A769" s="17"/>
      <c r="B769" s="17"/>
      <c r="C769" s="17"/>
      <c r="D769" s="145"/>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46"/>
      <c r="AI769" s="146"/>
      <c r="AJ769" s="17"/>
      <c r="AK769" s="17"/>
      <c r="AL769" s="146"/>
      <c r="AM769" s="146"/>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11"/>
      <c r="DW769" s="111"/>
      <c r="DX769" s="111"/>
      <c r="DY769" s="111"/>
      <c r="DZ769" s="111"/>
      <c r="EA769" s="111"/>
      <c r="EB769" s="17"/>
      <c r="EC769" s="17"/>
      <c r="ED769" s="17"/>
      <c r="EE769" s="17"/>
      <c r="EF769" s="17"/>
      <c r="EG769" s="17"/>
      <c r="EH769" s="17"/>
      <c r="EI769" s="17"/>
      <c r="EJ769" s="17"/>
      <c r="EK769" s="17"/>
    </row>
    <row r="770" spans="1:141" ht="16.5" customHeight="1">
      <c r="A770" s="17"/>
      <c r="B770" s="17"/>
      <c r="C770" s="17"/>
      <c r="D770" s="145"/>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46"/>
      <c r="AI770" s="146"/>
      <c r="AJ770" s="17"/>
      <c r="AK770" s="17"/>
      <c r="AL770" s="146"/>
      <c r="AM770" s="146"/>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11"/>
      <c r="DW770" s="111"/>
      <c r="DX770" s="111"/>
      <c r="DY770" s="111"/>
      <c r="DZ770" s="111"/>
      <c r="EA770" s="111"/>
      <c r="EB770" s="17"/>
      <c r="EC770" s="17"/>
      <c r="ED770" s="17"/>
      <c r="EE770" s="17"/>
      <c r="EF770" s="17"/>
      <c r="EG770" s="17"/>
      <c r="EH770" s="17"/>
      <c r="EI770" s="17"/>
      <c r="EJ770" s="17"/>
      <c r="EK770" s="17"/>
    </row>
    <row r="771" spans="1:141" ht="16.5" customHeight="1">
      <c r="A771" s="17"/>
      <c r="B771" s="17"/>
      <c r="C771" s="17"/>
      <c r="D771" s="145"/>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46"/>
      <c r="AI771" s="146"/>
      <c r="AJ771" s="17"/>
      <c r="AK771" s="17"/>
      <c r="AL771" s="146"/>
      <c r="AM771" s="146"/>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11"/>
      <c r="DW771" s="111"/>
      <c r="DX771" s="111"/>
      <c r="DY771" s="111"/>
      <c r="DZ771" s="111"/>
      <c r="EA771" s="111"/>
      <c r="EB771" s="17"/>
      <c r="EC771" s="17"/>
      <c r="ED771" s="17"/>
      <c r="EE771" s="17"/>
      <c r="EF771" s="17"/>
      <c r="EG771" s="17"/>
      <c r="EH771" s="17"/>
      <c r="EI771" s="17"/>
      <c r="EJ771" s="17"/>
      <c r="EK771" s="17"/>
    </row>
    <row r="772" spans="1:141" ht="16.5" customHeight="1">
      <c r="A772" s="17"/>
      <c r="B772" s="17"/>
      <c r="C772" s="17"/>
      <c r="D772" s="145"/>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46"/>
      <c r="AI772" s="146"/>
      <c r="AJ772" s="17"/>
      <c r="AK772" s="17"/>
      <c r="AL772" s="146"/>
      <c r="AM772" s="146"/>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11"/>
      <c r="DW772" s="111"/>
      <c r="DX772" s="111"/>
      <c r="DY772" s="111"/>
      <c r="DZ772" s="111"/>
      <c r="EA772" s="111"/>
      <c r="EB772" s="17"/>
      <c r="EC772" s="17"/>
      <c r="ED772" s="17"/>
      <c r="EE772" s="17"/>
      <c r="EF772" s="17"/>
      <c r="EG772" s="17"/>
      <c r="EH772" s="17"/>
      <c r="EI772" s="17"/>
      <c r="EJ772" s="17"/>
      <c r="EK772" s="17"/>
    </row>
    <row r="773" spans="1:141" ht="16.5" customHeight="1">
      <c r="A773" s="17"/>
      <c r="B773" s="17"/>
      <c r="C773" s="17"/>
      <c r="D773" s="145"/>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46"/>
      <c r="AI773" s="146"/>
      <c r="AJ773" s="17"/>
      <c r="AK773" s="17"/>
      <c r="AL773" s="146"/>
      <c r="AM773" s="146"/>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11"/>
      <c r="DW773" s="111"/>
      <c r="DX773" s="111"/>
      <c r="DY773" s="111"/>
      <c r="DZ773" s="111"/>
      <c r="EA773" s="111"/>
      <c r="EB773" s="17"/>
      <c r="EC773" s="17"/>
      <c r="ED773" s="17"/>
      <c r="EE773" s="17"/>
      <c r="EF773" s="17"/>
      <c r="EG773" s="17"/>
      <c r="EH773" s="17"/>
      <c r="EI773" s="17"/>
      <c r="EJ773" s="17"/>
      <c r="EK773" s="17"/>
    </row>
    <row r="774" spans="1:141" ht="16.5" customHeight="1">
      <c r="A774" s="17"/>
      <c r="B774" s="17"/>
      <c r="C774" s="17"/>
      <c r="D774" s="145"/>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46"/>
      <c r="AI774" s="146"/>
      <c r="AJ774" s="17"/>
      <c r="AK774" s="17"/>
      <c r="AL774" s="146"/>
      <c r="AM774" s="146"/>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11"/>
      <c r="DW774" s="111"/>
      <c r="DX774" s="111"/>
      <c r="DY774" s="111"/>
      <c r="DZ774" s="111"/>
      <c r="EA774" s="111"/>
      <c r="EB774" s="17"/>
      <c r="EC774" s="17"/>
      <c r="ED774" s="17"/>
      <c r="EE774" s="17"/>
      <c r="EF774" s="17"/>
      <c r="EG774" s="17"/>
      <c r="EH774" s="17"/>
      <c r="EI774" s="17"/>
      <c r="EJ774" s="17"/>
      <c r="EK774" s="17"/>
    </row>
    <row r="775" spans="1:141" ht="16.5" customHeight="1">
      <c r="A775" s="17"/>
      <c r="B775" s="17"/>
      <c r="C775" s="17"/>
      <c r="D775" s="145"/>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46"/>
      <c r="AI775" s="146"/>
      <c r="AJ775" s="17"/>
      <c r="AK775" s="17"/>
      <c r="AL775" s="146"/>
      <c r="AM775" s="146"/>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11"/>
      <c r="DW775" s="111"/>
      <c r="DX775" s="111"/>
      <c r="DY775" s="111"/>
      <c r="DZ775" s="111"/>
      <c r="EA775" s="111"/>
      <c r="EB775" s="17"/>
      <c r="EC775" s="17"/>
      <c r="ED775" s="17"/>
      <c r="EE775" s="17"/>
      <c r="EF775" s="17"/>
      <c r="EG775" s="17"/>
      <c r="EH775" s="17"/>
      <c r="EI775" s="17"/>
      <c r="EJ775" s="17"/>
      <c r="EK775" s="17"/>
    </row>
    <row r="776" spans="1:141" ht="16.5" customHeight="1">
      <c r="A776" s="17"/>
      <c r="B776" s="17"/>
      <c r="C776" s="17"/>
      <c r="D776" s="145"/>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46"/>
      <c r="AI776" s="146"/>
      <c r="AJ776" s="17"/>
      <c r="AK776" s="17"/>
      <c r="AL776" s="146"/>
      <c r="AM776" s="146"/>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11"/>
      <c r="DW776" s="111"/>
      <c r="DX776" s="111"/>
      <c r="DY776" s="111"/>
      <c r="DZ776" s="111"/>
      <c r="EA776" s="111"/>
      <c r="EB776" s="17"/>
      <c r="EC776" s="17"/>
      <c r="ED776" s="17"/>
      <c r="EE776" s="17"/>
      <c r="EF776" s="17"/>
      <c r="EG776" s="17"/>
      <c r="EH776" s="17"/>
      <c r="EI776" s="17"/>
      <c r="EJ776" s="17"/>
      <c r="EK776" s="17"/>
    </row>
    <row r="777" spans="1:141" ht="16.5" customHeight="1">
      <c r="A777" s="17"/>
      <c r="B777" s="17"/>
      <c r="C777" s="17"/>
      <c r="D777" s="145"/>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46"/>
      <c r="AI777" s="146"/>
      <c r="AJ777" s="17"/>
      <c r="AK777" s="17"/>
      <c r="AL777" s="146"/>
      <c r="AM777" s="146"/>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11"/>
      <c r="DW777" s="111"/>
      <c r="DX777" s="111"/>
      <c r="DY777" s="111"/>
      <c r="DZ777" s="111"/>
      <c r="EA777" s="111"/>
      <c r="EB777" s="17"/>
      <c r="EC777" s="17"/>
      <c r="ED777" s="17"/>
      <c r="EE777" s="17"/>
      <c r="EF777" s="17"/>
      <c r="EG777" s="17"/>
      <c r="EH777" s="17"/>
      <c r="EI777" s="17"/>
      <c r="EJ777" s="17"/>
      <c r="EK777" s="17"/>
    </row>
    <row r="778" spans="1:141" ht="16.5" customHeight="1">
      <c r="A778" s="17"/>
      <c r="B778" s="17"/>
      <c r="C778" s="17"/>
      <c r="D778" s="145"/>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46"/>
      <c r="AI778" s="146"/>
      <c r="AJ778" s="17"/>
      <c r="AK778" s="17"/>
      <c r="AL778" s="146"/>
      <c r="AM778" s="146"/>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11"/>
      <c r="DW778" s="111"/>
      <c r="DX778" s="111"/>
      <c r="DY778" s="111"/>
      <c r="DZ778" s="111"/>
      <c r="EA778" s="111"/>
      <c r="EB778" s="17"/>
      <c r="EC778" s="17"/>
      <c r="ED778" s="17"/>
      <c r="EE778" s="17"/>
      <c r="EF778" s="17"/>
      <c r="EG778" s="17"/>
      <c r="EH778" s="17"/>
      <c r="EI778" s="17"/>
      <c r="EJ778" s="17"/>
      <c r="EK778" s="17"/>
    </row>
    <row r="779" spans="1:141" ht="16.5" customHeight="1">
      <c r="A779" s="17"/>
      <c r="B779" s="17"/>
      <c r="C779" s="17"/>
      <c r="D779" s="145"/>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46"/>
      <c r="AI779" s="146"/>
      <c r="AJ779" s="17"/>
      <c r="AK779" s="17"/>
      <c r="AL779" s="146"/>
      <c r="AM779" s="146"/>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11"/>
      <c r="DW779" s="111"/>
      <c r="DX779" s="111"/>
      <c r="DY779" s="111"/>
      <c r="DZ779" s="111"/>
      <c r="EA779" s="111"/>
      <c r="EB779" s="17"/>
      <c r="EC779" s="17"/>
      <c r="ED779" s="17"/>
      <c r="EE779" s="17"/>
      <c r="EF779" s="17"/>
      <c r="EG779" s="17"/>
      <c r="EH779" s="17"/>
      <c r="EI779" s="17"/>
      <c r="EJ779" s="17"/>
      <c r="EK779" s="17"/>
    </row>
    <row r="780" spans="1:141" ht="16.5" customHeight="1">
      <c r="A780" s="17"/>
      <c r="B780" s="17"/>
      <c r="C780" s="17"/>
      <c r="D780" s="145"/>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46"/>
      <c r="AI780" s="146"/>
      <c r="AJ780" s="17"/>
      <c r="AK780" s="17"/>
      <c r="AL780" s="146"/>
      <c r="AM780" s="146"/>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11"/>
      <c r="DW780" s="111"/>
      <c r="DX780" s="111"/>
      <c r="DY780" s="111"/>
      <c r="DZ780" s="111"/>
      <c r="EA780" s="111"/>
      <c r="EB780" s="17"/>
      <c r="EC780" s="17"/>
      <c r="ED780" s="17"/>
      <c r="EE780" s="17"/>
      <c r="EF780" s="17"/>
      <c r="EG780" s="17"/>
      <c r="EH780" s="17"/>
      <c r="EI780" s="17"/>
      <c r="EJ780" s="17"/>
      <c r="EK780" s="17"/>
    </row>
    <row r="781" spans="1:141" ht="16.5" customHeight="1">
      <c r="A781" s="17"/>
      <c r="B781" s="17"/>
      <c r="C781" s="17"/>
      <c r="D781" s="145"/>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46"/>
      <c r="AI781" s="146"/>
      <c r="AJ781" s="17"/>
      <c r="AK781" s="17"/>
      <c r="AL781" s="146"/>
      <c r="AM781" s="146"/>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11"/>
      <c r="DW781" s="111"/>
      <c r="DX781" s="111"/>
      <c r="DY781" s="111"/>
      <c r="DZ781" s="111"/>
      <c r="EA781" s="111"/>
      <c r="EB781" s="17"/>
      <c r="EC781" s="17"/>
      <c r="ED781" s="17"/>
      <c r="EE781" s="17"/>
      <c r="EF781" s="17"/>
      <c r="EG781" s="17"/>
      <c r="EH781" s="17"/>
      <c r="EI781" s="17"/>
      <c r="EJ781" s="17"/>
      <c r="EK781" s="17"/>
    </row>
    <row r="782" spans="1:141" ht="16.5" customHeight="1">
      <c r="A782" s="17"/>
      <c r="B782" s="17"/>
      <c r="C782" s="17"/>
      <c r="D782" s="145"/>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46"/>
      <c r="AI782" s="146"/>
      <c r="AJ782" s="17"/>
      <c r="AK782" s="17"/>
      <c r="AL782" s="146"/>
      <c r="AM782" s="146"/>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11"/>
      <c r="DW782" s="111"/>
      <c r="DX782" s="111"/>
      <c r="DY782" s="111"/>
      <c r="DZ782" s="111"/>
      <c r="EA782" s="111"/>
      <c r="EB782" s="17"/>
      <c r="EC782" s="17"/>
      <c r="ED782" s="17"/>
      <c r="EE782" s="17"/>
      <c r="EF782" s="17"/>
      <c r="EG782" s="17"/>
      <c r="EH782" s="17"/>
      <c r="EI782" s="17"/>
      <c r="EJ782" s="17"/>
      <c r="EK782" s="17"/>
    </row>
    <row r="783" spans="1:141" ht="16.5" customHeight="1">
      <c r="A783" s="17"/>
      <c r="B783" s="17"/>
      <c r="C783" s="17"/>
      <c r="D783" s="145"/>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46"/>
      <c r="AI783" s="146"/>
      <c r="AJ783" s="17"/>
      <c r="AK783" s="17"/>
      <c r="AL783" s="146"/>
      <c r="AM783" s="146"/>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11"/>
      <c r="DW783" s="111"/>
      <c r="DX783" s="111"/>
      <c r="DY783" s="111"/>
      <c r="DZ783" s="111"/>
      <c r="EA783" s="111"/>
      <c r="EB783" s="17"/>
      <c r="EC783" s="17"/>
      <c r="ED783" s="17"/>
      <c r="EE783" s="17"/>
      <c r="EF783" s="17"/>
      <c r="EG783" s="17"/>
      <c r="EH783" s="17"/>
      <c r="EI783" s="17"/>
      <c r="EJ783" s="17"/>
      <c r="EK783" s="17"/>
    </row>
    <row r="784" spans="1:141" ht="16.5" customHeight="1">
      <c r="A784" s="17"/>
      <c r="B784" s="17"/>
      <c r="C784" s="17"/>
      <c r="D784" s="145"/>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46"/>
      <c r="AI784" s="146"/>
      <c r="AJ784" s="17"/>
      <c r="AK784" s="17"/>
      <c r="AL784" s="146"/>
      <c r="AM784" s="146"/>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11"/>
      <c r="DW784" s="111"/>
      <c r="DX784" s="111"/>
      <c r="DY784" s="111"/>
      <c r="DZ784" s="111"/>
      <c r="EA784" s="111"/>
      <c r="EB784" s="17"/>
      <c r="EC784" s="17"/>
      <c r="ED784" s="17"/>
      <c r="EE784" s="17"/>
      <c r="EF784" s="17"/>
      <c r="EG784" s="17"/>
      <c r="EH784" s="17"/>
      <c r="EI784" s="17"/>
      <c r="EJ784" s="17"/>
      <c r="EK784" s="17"/>
    </row>
    <row r="785" spans="1:141" ht="16.5" customHeight="1">
      <c r="A785" s="17"/>
      <c r="B785" s="17"/>
      <c r="C785" s="17"/>
      <c r="D785" s="145"/>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46"/>
      <c r="AI785" s="146"/>
      <c r="AJ785" s="17"/>
      <c r="AK785" s="17"/>
      <c r="AL785" s="146"/>
      <c r="AM785" s="146"/>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11"/>
      <c r="DW785" s="111"/>
      <c r="DX785" s="111"/>
      <c r="DY785" s="111"/>
      <c r="DZ785" s="111"/>
      <c r="EA785" s="111"/>
      <c r="EB785" s="17"/>
      <c r="EC785" s="17"/>
      <c r="ED785" s="17"/>
      <c r="EE785" s="17"/>
      <c r="EF785" s="17"/>
      <c r="EG785" s="17"/>
      <c r="EH785" s="17"/>
      <c r="EI785" s="17"/>
      <c r="EJ785" s="17"/>
      <c r="EK785" s="17"/>
    </row>
    <row r="786" spans="1:141" ht="16.5" customHeight="1">
      <c r="A786" s="17"/>
      <c r="B786" s="17"/>
      <c r="C786" s="17"/>
      <c r="D786" s="145"/>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46"/>
      <c r="AI786" s="146"/>
      <c r="AJ786" s="17"/>
      <c r="AK786" s="17"/>
      <c r="AL786" s="146"/>
      <c r="AM786" s="146"/>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11"/>
      <c r="DW786" s="111"/>
      <c r="DX786" s="111"/>
      <c r="DY786" s="111"/>
      <c r="DZ786" s="111"/>
      <c r="EA786" s="111"/>
      <c r="EB786" s="17"/>
      <c r="EC786" s="17"/>
      <c r="ED786" s="17"/>
      <c r="EE786" s="17"/>
      <c r="EF786" s="17"/>
      <c r="EG786" s="17"/>
      <c r="EH786" s="17"/>
      <c r="EI786" s="17"/>
      <c r="EJ786" s="17"/>
      <c r="EK786" s="17"/>
    </row>
    <row r="787" spans="1:141" ht="16.5" customHeight="1">
      <c r="A787" s="17"/>
      <c r="B787" s="17"/>
      <c r="C787" s="17"/>
      <c r="D787" s="145"/>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46"/>
      <c r="AI787" s="146"/>
      <c r="AJ787" s="17"/>
      <c r="AK787" s="17"/>
      <c r="AL787" s="146"/>
      <c r="AM787" s="146"/>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11"/>
      <c r="DW787" s="111"/>
      <c r="DX787" s="111"/>
      <c r="DY787" s="111"/>
      <c r="DZ787" s="111"/>
      <c r="EA787" s="111"/>
      <c r="EB787" s="17"/>
      <c r="EC787" s="17"/>
      <c r="ED787" s="17"/>
      <c r="EE787" s="17"/>
      <c r="EF787" s="17"/>
      <c r="EG787" s="17"/>
      <c r="EH787" s="17"/>
      <c r="EI787" s="17"/>
      <c r="EJ787" s="17"/>
      <c r="EK787" s="17"/>
    </row>
    <row r="788" spans="1:141" ht="16.5" customHeight="1">
      <c r="A788" s="17"/>
      <c r="B788" s="17"/>
      <c r="C788" s="17"/>
      <c r="D788" s="145"/>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46"/>
      <c r="AI788" s="146"/>
      <c r="AJ788" s="17"/>
      <c r="AK788" s="17"/>
      <c r="AL788" s="146"/>
      <c r="AM788" s="146"/>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11"/>
      <c r="DW788" s="111"/>
      <c r="DX788" s="111"/>
      <c r="DY788" s="111"/>
      <c r="DZ788" s="111"/>
      <c r="EA788" s="111"/>
      <c r="EB788" s="17"/>
      <c r="EC788" s="17"/>
      <c r="ED788" s="17"/>
      <c r="EE788" s="17"/>
      <c r="EF788" s="17"/>
      <c r="EG788" s="17"/>
      <c r="EH788" s="17"/>
      <c r="EI788" s="17"/>
      <c r="EJ788" s="17"/>
      <c r="EK788" s="17"/>
    </row>
    <row r="789" spans="1:141" ht="16.5" customHeight="1">
      <c r="A789" s="17"/>
      <c r="B789" s="17"/>
      <c r="C789" s="17"/>
      <c r="D789" s="145"/>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46"/>
      <c r="AI789" s="146"/>
      <c r="AJ789" s="17"/>
      <c r="AK789" s="17"/>
      <c r="AL789" s="146"/>
      <c r="AM789" s="146"/>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11"/>
      <c r="DW789" s="111"/>
      <c r="DX789" s="111"/>
      <c r="DY789" s="111"/>
      <c r="DZ789" s="111"/>
      <c r="EA789" s="111"/>
      <c r="EB789" s="17"/>
      <c r="EC789" s="17"/>
      <c r="ED789" s="17"/>
      <c r="EE789" s="17"/>
      <c r="EF789" s="17"/>
      <c r="EG789" s="17"/>
      <c r="EH789" s="17"/>
      <c r="EI789" s="17"/>
      <c r="EJ789" s="17"/>
      <c r="EK789" s="17"/>
    </row>
    <row r="790" spans="1:141" ht="16.5" customHeight="1">
      <c r="A790" s="17"/>
      <c r="B790" s="17"/>
      <c r="C790" s="17"/>
      <c r="D790" s="145"/>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46"/>
      <c r="AI790" s="146"/>
      <c r="AJ790" s="17"/>
      <c r="AK790" s="17"/>
      <c r="AL790" s="146"/>
      <c r="AM790" s="146"/>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11"/>
      <c r="DW790" s="111"/>
      <c r="DX790" s="111"/>
      <c r="DY790" s="111"/>
      <c r="DZ790" s="111"/>
      <c r="EA790" s="111"/>
      <c r="EB790" s="17"/>
      <c r="EC790" s="17"/>
      <c r="ED790" s="17"/>
      <c r="EE790" s="17"/>
      <c r="EF790" s="17"/>
      <c r="EG790" s="17"/>
      <c r="EH790" s="17"/>
      <c r="EI790" s="17"/>
      <c r="EJ790" s="17"/>
      <c r="EK790" s="17"/>
    </row>
    <row r="791" spans="1:141" ht="16.5" customHeight="1">
      <c r="A791" s="17"/>
      <c r="B791" s="17"/>
      <c r="C791" s="17"/>
      <c r="D791" s="145"/>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46"/>
      <c r="AI791" s="146"/>
      <c r="AJ791" s="17"/>
      <c r="AK791" s="17"/>
      <c r="AL791" s="146"/>
      <c r="AM791" s="146"/>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11"/>
      <c r="DW791" s="111"/>
      <c r="DX791" s="111"/>
      <c r="DY791" s="111"/>
      <c r="DZ791" s="111"/>
      <c r="EA791" s="111"/>
      <c r="EB791" s="17"/>
      <c r="EC791" s="17"/>
      <c r="ED791" s="17"/>
      <c r="EE791" s="17"/>
      <c r="EF791" s="17"/>
      <c r="EG791" s="17"/>
      <c r="EH791" s="17"/>
      <c r="EI791" s="17"/>
      <c r="EJ791" s="17"/>
      <c r="EK791" s="17"/>
    </row>
    <row r="792" spans="1:141" ht="16.5" customHeight="1">
      <c r="A792" s="17"/>
      <c r="B792" s="17"/>
      <c r="C792" s="17"/>
      <c r="D792" s="145"/>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46"/>
      <c r="AI792" s="146"/>
      <c r="AJ792" s="17"/>
      <c r="AK792" s="17"/>
      <c r="AL792" s="146"/>
      <c r="AM792" s="146"/>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11"/>
      <c r="DW792" s="111"/>
      <c r="DX792" s="111"/>
      <c r="DY792" s="111"/>
      <c r="DZ792" s="111"/>
      <c r="EA792" s="111"/>
      <c r="EB792" s="17"/>
      <c r="EC792" s="17"/>
      <c r="ED792" s="17"/>
      <c r="EE792" s="17"/>
      <c r="EF792" s="17"/>
      <c r="EG792" s="17"/>
      <c r="EH792" s="17"/>
      <c r="EI792" s="17"/>
      <c r="EJ792" s="17"/>
      <c r="EK792" s="17"/>
    </row>
    <row r="793" spans="1:141" ht="16.5" customHeight="1">
      <c r="A793" s="17"/>
      <c r="B793" s="17"/>
      <c r="C793" s="17"/>
      <c r="D793" s="145"/>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46"/>
      <c r="AI793" s="146"/>
      <c r="AJ793" s="17"/>
      <c r="AK793" s="17"/>
      <c r="AL793" s="146"/>
      <c r="AM793" s="146"/>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11"/>
      <c r="DW793" s="111"/>
      <c r="DX793" s="111"/>
      <c r="DY793" s="111"/>
      <c r="DZ793" s="111"/>
      <c r="EA793" s="111"/>
      <c r="EB793" s="17"/>
      <c r="EC793" s="17"/>
      <c r="ED793" s="17"/>
      <c r="EE793" s="17"/>
      <c r="EF793" s="17"/>
      <c r="EG793" s="17"/>
      <c r="EH793" s="17"/>
      <c r="EI793" s="17"/>
      <c r="EJ793" s="17"/>
      <c r="EK793" s="17"/>
    </row>
    <row r="794" spans="1:141" ht="16.5" customHeight="1">
      <c r="A794" s="17"/>
      <c r="B794" s="17"/>
      <c r="C794" s="17"/>
      <c r="D794" s="145"/>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46"/>
      <c r="AI794" s="146"/>
      <c r="AJ794" s="17"/>
      <c r="AK794" s="17"/>
      <c r="AL794" s="146"/>
      <c r="AM794" s="146"/>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11"/>
      <c r="DW794" s="111"/>
      <c r="DX794" s="111"/>
      <c r="DY794" s="111"/>
      <c r="DZ794" s="111"/>
      <c r="EA794" s="111"/>
      <c r="EB794" s="17"/>
      <c r="EC794" s="17"/>
      <c r="ED794" s="17"/>
      <c r="EE794" s="17"/>
      <c r="EF794" s="17"/>
      <c r="EG794" s="17"/>
      <c r="EH794" s="17"/>
      <c r="EI794" s="17"/>
      <c r="EJ794" s="17"/>
      <c r="EK794" s="17"/>
    </row>
    <row r="795" spans="1:141" ht="16.5" customHeight="1">
      <c r="A795" s="17"/>
      <c r="B795" s="17"/>
      <c r="C795" s="17"/>
      <c r="D795" s="145"/>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46"/>
      <c r="AI795" s="146"/>
      <c r="AJ795" s="17"/>
      <c r="AK795" s="17"/>
      <c r="AL795" s="146"/>
      <c r="AM795" s="146"/>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11"/>
      <c r="DW795" s="111"/>
      <c r="DX795" s="111"/>
      <c r="DY795" s="111"/>
      <c r="DZ795" s="111"/>
      <c r="EA795" s="111"/>
      <c r="EB795" s="17"/>
      <c r="EC795" s="17"/>
      <c r="ED795" s="17"/>
      <c r="EE795" s="17"/>
      <c r="EF795" s="17"/>
      <c r="EG795" s="17"/>
      <c r="EH795" s="17"/>
      <c r="EI795" s="17"/>
      <c r="EJ795" s="17"/>
      <c r="EK795" s="17"/>
    </row>
    <row r="796" spans="1:141" ht="16.5" customHeight="1">
      <c r="A796" s="17"/>
      <c r="B796" s="17"/>
      <c r="C796" s="17"/>
      <c r="D796" s="145"/>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46"/>
      <c r="AI796" s="146"/>
      <c r="AJ796" s="17"/>
      <c r="AK796" s="17"/>
      <c r="AL796" s="146"/>
      <c r="AM796" s="146"/>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11"/>
      <c r="DW796" s="111"/>
      <c r="DX796" s="111"/>
      <c r="DY796" s="111"/>
      <c r="DZ796" s="111"/>
      <c r="EA796" s="111"/>
      <c r="EB796" s="17"/>
      <c r="EC796" s="17"/>
      <c r="ED796" s="17"/>
      <c r="EE796" s="17"/>
      <c r="EF796" s="17"/>
      <c r="EG796" s="17"/>
      <c r="EH796" s="17"/>
      <c r="EI796" s="17"/>
      <c r="EJ796" s="17"/>
      <c r="EK796" s="17"/>
    </row>
    <row r="797" spans="1:141" ht="16.5" customHeight="1">
      <c r="A797" s="17"/>
      <c r="B797" s="17"/>
      <c r="C797" s="17"/>
      <c r="D797" s="145"/>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46"/>
      <c r="AI797" s="146"/>
      <c r="AJ797" s="17"/>
      <c r="AK797" s="17"/>
      <c r="AL797" s="146"/>
      <c r="AM797" s="146"/>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11"/>
      <c r="DW797" s="111"/>
      <c r="DX797" s="111"/>
      <c r="DY797" s="111"/>
      <c r="DZ797" s="111"/>
      <c r="EA797" s="111"/>
      <c r="EB797" s="17"/>
      <c r="EC797" s="17"/>
      <c r="ED797" s="17"/>
      <c r="EE797" s="17"/>
      <c r="EF797" s="17"/>
      <c r="EG797" s="17"/>
      <c r="EH797" s="17"/>
      <c r="EI797" s="17"/>
      <c r="EJ797" s="17"/>
      <c r="EK797" s="17"/>
    </row>
    <row r="798" spans="1:141" ht="16.5" customHeight="1">
      <c r="A798" s="17"/>
      <c r="B798" s="17"/>
      <c r="C798" s="17"/>
      <c r="D798" s="145"/>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46"/>
      <c r="AI798" s="146"/>
      <c r="AJ798" s="17"/>
      <c r="AK798" s="17"/>
      <c r="AL798" s="146"/>
      <c r="AM798" s="146"/>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11"/>
      <c r="DW798" s="111"/>
      <c r="DX798" s="111"/>
      <c r="DY798" s="111"/>
      <c r="DZ798" s="111"/>
      <c r="EA798" s="111"/>
      <c r="EB798" s="17"/>
      <c r="EC798" s="17"/>
      <c r="ED798" s="17"/>
      <c r="EE798" s="17"/>
      <c r="EF798" s="17"/>
      <c r="EG798" s="17"/>
      <c r="EH798" s="17"/>
      <c r="EI798" s="17"/>
      <c r="EJ798" s="17"/>
      <c r="EK798" s="17"/>
    </row>
    <row r="799" spans="1:141" ht="16.5" customHeight="1">
      <c r="A799" s="17"/>
      <c r="B799" s="17"/>
      <c r="C799" s="17"/>
      <c r="D799" s="145"/>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46"/>
      <c r="AI799" s="146"/>
      <c r="AJ799" s="17"/>
      <c r="AK799" s="17"/>
      <c r="AL799" s="146"/>
      <c r="AM799" s="146"/>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11"/>
      <c r="DW799" s="111"/>
      <c r="DX799" s="111"/>
      <c r="DY799" s="111"/>
      <c r="DZ799" s="111"/>
      <c r="EA799" s="111"/>
      <c r="EB799" s="17"/>
      <c r="EC799" s="17"/>
      <c r="ED799" s="17"/>
      <c r="EE799" s="17"/>
      <c r="EF799" s="17"/>
      <c r="EG799" s="17"/>
      <c r="EH799" s="17"/>
      <c r="EI799" s="17"/>
      <c r="EJ799" s="17"/>
      <c r="EK799" s="17"/>
    </row>
    <row r="800" spans="1:141" ht="16.5" customHeight="1">
      <c r="A800" s="17"/>
      <c r="B800" s="17"/>
      <c r="C800" s="17"/>
      <c r="D800" s="145"/>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46"/>
      <c r="AI800" s="146"/>
      <c r="AJ800" s="17"/>
      <c r="AK800" s="17"/>
      <c r="AL800" s="146"/>
      <c r="AM800" s="146"/>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11"/>
      <c r="DW800" s="111"/>
      <c r="DX800" s="111"/>
      <c r="DY800" s="111"/>
      <c r="DZ800" s="111"/>
      <c r="EA800" s="111"/>
      <c r="EB800" s="17"/>
      <c r="EC800" s="17"/>
      <c r="ED800" s="17"/>
      <c r="EE800" s="17"/>
      <c r="EF800" s="17"/>
      <c r="EG800" s="17"/>
      <c r="EH800" s="17"/>
      <c r="EI800" s="17"/>
      <c r="EJ800" s="17"/>
      <c r="EK800" s="17"/>
    </row>
    <row r="801" spans="1:141" ht="16.5" customHeight="1">
      <c r="A801" s="17"/>
      <c r="B801" s="17"/>
      <c r="C801" s="17"/>
      <c r="D801" s="145"/>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46"/>
      <c r="AI801" s="146"/>
      <c r="AJ801" s="17"/>
      <c r="AK801" s="17"/>
      <c r="AL801" s="146"/>
      <c r="AM801" s="146"/>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11"/>
      <c r="DW801" s="111"/>
      <c r="DX801" s="111"/>
      <c r="DY801" s="111"/>
      <c r="DZ801" s="111"/>
      <c r="EA801" s="111"/>
      <c r="EB801" s="17"/>
      <c r="EC801" s="17"/>
      <c r="ED801" s="17"/>
      <c r="EE801" s="17"/>
      <c r="EF801" s="17"/>
      <c r="EG801" s="17"/>
      <c r="EH801" s="17"/>
      <c r="EI801" s="17"/>
      <c r="EJ801" s="17"/>
      <c r="EK801" s="17"/>
    </row>
    <row r="802" spans="1:141" ht="16.5" customHeight="1">
      <c r="A802" s="17"/>
      <c r="B802" s="17"/>
      <c r="C802" s="17"/>
      <c r="D802" s="145"/>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46"/>
      <c r="AI802" s="146"/>
      <c r="AJ802" s="17"/>
      <c r="AK802" s="17"/>
      <c r="AL802" s="146"/>
      <c r="AM802" s="146"/>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11"/>
      <c r="DW802" s="111"/>
      <c r="DX802" s="111"/>
      <c r="DY802" s="111"/>
      <c r="DZ802" s="111"/>
      <c r="EA802" s="111"/>
      <c r="EB802" s="17"/>
      <c r="EC802" s="17"/>
      <c r="ED802" s="17"/>
      <c r="EE802" s="17"/>
      <c r="EF802" s="17"/>
      <c r="EG802" s="17"/>
      <c r="EH802" s="17"/>
      <c r="EI802" s="17"/>
      <c r="EJ802" s="17"/>
      <c r="EK802" s="17"/>
    </row>
    <row r="803" spans="1:141" ht="16.5" customHeight="1">
      <c r="A803" s="17"/>
      <c r="B803" s="17"/>
      <c r="C803" s="17"/>
      <c r="D803" s="145"/>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46"/>
      <c r="AI803" s="146"/>
      <c r="AJ803" s="17"/>
      <c r="AK803" s="17"/>
      <c r="AL803" s="146"/>
      <c r="AM803" s="146"/>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11"/>
      <c r="DW803" s="111"/>
      <c r="DX803" s="111"/>
      <c r="DY803" s="111"/>
      <c r="DZ803" s="111"/>
      <c r="EA803" s="111"/>
      <c r="EB803" s="17"/>
      <c r="EC803" s="17"/>
      <c r="ED803" s="17"/>
      <c r="EE803" s="17"/>
      <c r="EF803" s="17"/>
      <c r="EG803" s="17"/>
      <c r="EH803" s="17"/>
      <c r="EI803" s="17"/>
      <c r="EJ803" s="17"/>
      <c r="EK803" s="17"/>
    </row>
    <row r="804" spans="1:141" ht="16.5" customHeight="1">
      <c r="A804" s="17"/>
      <c r="B804" s="17"/>
      <c r="C804" s="17"/>
      <c r="D804" s="145"/>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46"/>
      <c r="AI804" s="146"/>
      <c r="AJ804" s="17"/>
      <c r="AK804" s="17"/>
      <c r="AL804" s="146"/>
      <c r="AM804" s="146"/>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11"/>
      <c r="DW804" s="111"/>
      <c r="DX804" s="111"/>
      <c r="DY804" s="111"/>
      <c r="DZ804" s="111"/>
      <c r="EA804" s="111"/>
      <c r="EB804" s="17"/>
      <c r="EC804" s="17"/>
      <c r="ED804" s="17"/>
      <c r="EE804" s="17"/>
      <c r="EF804" s="17"/>
      <c r="EG804" s="17"/>
      <c r="EH804" s="17"/>
      <c r="EI804" s="17"/>
      <c r="EJ804" s="17"/>
      <c r="EK804" s="17"/>
    </row>
    <row r="805" spans="1:141" ht="16.5" customHeight="1">
      <c r="A805" s="17"/>
      <c r="B805" s="17"/>
      <c r="C805" s="17"/>
      <c r="D805" s="145"/>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46"/>
      <c r="AI805" s="146"/>
      <c r="AJ805" s="17"/>
      <c r="AK805" s="17"/>
      <c r="AL805" s="146"/>
      <c r="AM805" s="146"/>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11"/>
      <c r="DW805" s="111"/>
      <c r="DX805" s="111"/>
      <c r="DY805" s="111"/>
      <c r="DZ805" s="111"/>
      <c r="EA805" s="111"/>
      <c r="EB805" s="17"/>
      <c r="EC805" s="17"/>
      <c r="ED805" s="17"/>
      <c r="EE805" s="17"/>
      <c r="EF805" s="17"/>
      <c r="EG805" s="17"/>
      <c r="EH805" s="17"/>
      <c r="EI805" s="17"/>
      <c r="EJ805" s="17"/>
      <c r="EK805" s="17"/>
    </row>
    <row r="806" spans="1:141" ht="16.5" customHeight="1">
      <c r="A806" s="17"/>
      <c r="B806" s="17"/>
      <c r="C806" s="17"/>
      <c r="D806" s="145"/>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46"/>
      <c r="AI806" s="146"/>
      <c r="AJ806" s="17"/>
      <c r="AK806" s="17"/>
      <c r="AL806" s="146"/>
      <c r="AM806" s="146"/>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11"/>
      <c r="DW806" s="111"/>
      <c r="DX806" s="111"/>
      <c r="DY806" s="111"/>
      <c r="DZ806" s="111"/>
      <c r="EA806" s="111"/>
      <c r="EB806" s="17"/>
      <c r="EC806" s="17"/>
      <c r="ED806" s="17"/>
      <c r="EE806" s="17"/>
      <c r="EF806" s="17"/>
      <c r="EG806" s="17"/>
      <c r="EH806" s="17"/>
      <c r="EI806" s="17"/>
      <c r="EJ806" s="17"/>
      <c r="EK806" s="17"/>
    </row>
    <row r="807" spans="1:141" ht="16.5" customHeight="1">
      <c r="A807" s="17"/>
      <c r="B807" s="17"/>
      <c r="C807" s="17"/>
      <c r="D807" s="145"/>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46"/>
      <c r="AI807" s="146"/>
      <c r="AJ807" s="17"/>
      <c r="AK807" s="17"/>
      <c r="AL807" s="146"/>
      <c r="AM807" s="146"/>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11"/>
      <c r="DW807" s="111"/>
      <c r="DX807" s="111"/>
      <c r="DY807" s="111"/>
      <c r="DZ807" s="111"/>
      <c r="EA807" s="111"/>
      <c r="EB807" s="17"/>
      <c r="EC807" s="17"/>
      <c r="ED807" s="17"/>
      <c r="EE807" s="17"/>
      <c r="EF807" s="17"/>
      <c r="EG807" s="17"/>
      <c r="EH807" s="17"/>
      <c r="EI807" s="17"/>
      <c r="EJ807" s="17"/>
      <c r="EK807" s="17"/>
    </row>
    <row r="808" spans="1:141" ht="16.5" customHeight="1">
      <c r="A808" s="17"/>
      <c r="B808" s="17"/>
      <c r="C808" s="17"/>
      <c r="D808" s="145"/>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46"/>
      <c r="AI808" s="146"/>
      <c r="AJ808" s="17"/>
      <c r="AK808" s="17"/>
      <c r="AL808" s="146"/>
      <c r="AM808" s="146"/>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11"/>
      <c r="DW808" s="111"/>
      <c r="DX808" s="111"/>
      <c r="DY808" s="111"/>
      <c r="DZ808" s="111"/>
      <c r="EA808" s="111"/>
      <c r="EB808" s="17"/>
      <c r="EC808" s="17"/>
      <c r="ED808" s="17"/>
      <c r="EE808" s="17"/>
      <c r="EF808" s="17"/>
      <c r="EG808" s="17"/>
      <c r="EH808" s="17"/>
      <c r="EI808" s="17"/>
      <c r="EJ808" s="17"/>
      <c r="EK808" s="17"/>
    </row>
    <row r="809" spans="1:141" ht="16.5" customHeight="1">
      <c r="A809" s="17"/>
      <c r="B809" s="17"/>
      <c r="C809" s="17"/>
      <c r="D809" s="145"/>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46"/>
      <c r="AI809" s="146"/>
      <c r="AJ809" s="17"/>
      <c r="AK809" s="17"/>
      <c r="AL809" s="146"/>
      <c r="AM809" s="146"/>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11"/>
      <c r="DW809" s="111"/>
      <c r="DX809" s="111"/>
      <c r="DY809" s="111"/>
      <c r="DZ809" s="111"/>
      <c r="EA809" s="111"/>
      <c r="EB809" s="17"/>
      <c r="EC809" s="17"/>
      <c r="ED809" s="17"/>
      <c r="EE809" s="17"/>
      <c r="EF809" s="17"/>
      <c r="EG809" s="17"/>
      <c r="EH809" s="17"/>
      <c r="EI809" s="17"/>
      <c r="EJ809" s="17"/>
      <c r="EK809" s="17"/>
    </row>
    <row r="810" spans="1:141" ht="16.5" customHeight="1">
      <c r="A810" s="17"/>
      <c r="B810" s="17"/>
      <c r="C810" s="17"/>
      <c r="D810" s="145"/>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46"/>
      <c r="AI810" s="146"/>
      <c r="AJ810" s="17"/>
      <c r="AK810" s="17"/>
      <c r="AL810" s="146"/>
      <c r="AM810" s="146"/>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11"/>
      <c r="DW810" s="111"/>
      <c r="DX810" s="111"/>
      <c r="DY810" s="111"/>
      <c r="DZ810" s="111"/>
      <c r="EA810" s="111"/>
      <c r="EB810" s="17"/>
      <c r="EC810" s="17"/>
      <c r="ED810" s="17"/>
      <c r="EE810" s="17"/>
      <c r="EF810" s="17"/>
      <c r="EG810" s="17"/>
      <c r="EH810" s="17"/>
      <c r="EI810" s="17"/>
      <c r="EJ810" s="17"/>
      <c r="EK810" s="17"/>
    </row>
    <row r="811" spans="1:141" ht="16.5" customHeight="1">
      <c r="A811" s="17"/>
      <c r="B811" s="17"/>
      <c r="C811" s="17"/>
      <c r="D811" s="145"/>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46"/>
      <c r="AI811" s="146"/>
      <c r="AJ811" s="17"/>
      <c r="AK811" s="17"/>
      <c r="AL811" s="146"/>
      <c r="AM811" s="146"/>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11"/>
      <c r="DW811" s="111"/>
      <c r="DX811" s="111"/>
      <c r="DY811" s="111"/>
      <c r="DZ811" s="111"/>
      <c r="EA811" s="111"/>
      <c r="EB811" s="17"/>
      <c r="EC811" s="17"/>
      <c r="ED811" s="17"/>
      <c r="EE811" s="17"/>
      <c r="EF811" s="17"/>
      <c r="EG811" s="17"/>
      <c r="EH811" s="17"/>
      <c r="EI811" s="17"/>
      <c r="EJ811" s="17"/>
      <c r="EK811" s="17"/>
    </row>
    <row r="812" spans="1:141" ht="16.5" customHeight="1">
      <c r="A812" s="17"/>
      <c r="B812" s="17"/>
      <c r="C812" s="17"/>
      <c r="D812" s="145"/>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46"/>
      <c r="AI812" s="146"/>
      <c r="AJ812" s="17"/>
      <c r="AK812" s="17"/>
      <c r="AL812" s="146"/>
      <c r="AM812" s="146"/>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11"/>
      <c r="DW812" s="111"/>
      <c r="DX812" s="111"/>
      <c r="DY812" s="111"/>
      <c r="DZ812" s="111"/>
      <c r="EA812" s="111"/>
      <c r="EB812" s="17"/>
      <c r="EC812" s="17"/>
      <c r="ED812" s="17"/>
      <c r="EE812" s="17"/>
      <c r="EF812" s="17"/>
      <c r="EG812" s="17"/>
      <c r="EH812" s="17"/>
      <c r="EI812" s="17"/>
      <c r="EJ812" s="17"/>
      <c r="EK812" s="17"/>
    </row>
    <row r="813" spans="1:141" ht="16.5" customHeight="1">
      <c r="A813" s="17"/>
      <c r="B813" s="17"/>
      <c r="C813" s="17"/>
      <c r="D813" s="145"/>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46"/>
      <c r="AI813" s="146"/>
      <c r="AJ813" s="17"/>
      <c r="AK813" s="17"/>
      <c r="AL813" s="146"/>
      <c r="AM813" s="146"/>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11"/>
      <c r="DW813" s="111"/>
      <c r="DX813" s="111"/>
      <c r="DY813" s="111"/>
      <c r="DZ813" s="111"/>
      <c r="EA813" s="111"/>
      <c r="EB813" s="17"/>
      <c r="EC813" s="17"/>
      <c r="ED813" s="17"/>
      <c r="EE813" s="17"/>
      <c r="EF813" s="17"/>
      <c r="EG813" s="17"/>
      <c r="EH813" s="17"/>
      <c r="EI813" s="17"/>
      <c r="EJ813" s="17"/>
      <c r="EK813" s="17"/>
    </row>
    <row r="814" spans="1:141" ht="16.5" customHeight="1">
      <c r="A814" s="17"/>
      <c r="B814" s="17"/>
      <c r="C814" s="17"/>
      <c r="D814" s="145"/>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46"/>
      <c r="AI814" s="146"/>
      <c r="AJ814" s="17"/>
      <c r="AK814" s="17"/>
      <c r="AL814" s="146"/>
      <c r="AM814" s="146"/>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11"/>
      <c r="DW814" s="111"/>
      <c r="DX814" s="111"/>
      <c r="DY814" s="111"/>
      <c r="DZ814" s="111"/>
      <c r="EA814" s="111"/>
      <c r="EB814" s="17"/>
      <c r="EC814" s="17"/>
      <c r="ED814" s="17"/>
      <c r="EE814" s="17"/>
      <c r="EF814" s="17"/>
      <c r="EG814" s="17"/>
      <c r="EH814" s="17"/>
      <c r="EI814" s="17"/>
      <c r="EJ814" s="17"/>
      <c r="EK814" s="17"/>
    </row>
    <row r="815" spans="1:141" ht="16.5" customHeight="1">
      <c r="A815" s="17"/>
      <c r="B815" s="17"/>
      <c r="C815" s="17"/>
      <c r="D815" s="145"/>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46"/>
      <c r="AI815" s="146"/>
      <c r="AJ815" s="17"/>
      <c r="AK815" s="17"/>
      <c r="AL815" s="146"/>
      <c r="AM815" s="146"/>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11"/>
      <c r="DW815" s="111"/>
      <c r="DX815" s="111"/>
      <c r="DY815" s="111"/>
      <c r="DZ815" s="111"/>
      <c r="EA815" s="111"/>
      <c r="EB815" s="17"/>
      <c r="EC815" s="17"/>
      <c r="ED815" s="17"/>
      <c r="EE815" s="17"/>
      <c r="EF815" s="17"/>
      <c r="EG815" s="17"/>
      <c r="EH815" s="17"/>
      <c r="EI815" s="17"/>
      <c r="EJ815" s="17"/>
      <c r="EK815" s="17"/>
    </row>
    <row r="816" spans="1:141" ht="16.5" customHeight="1">
      <c r="A816" s="17"/>
      <c r="B816" s="17"/>
      <c r="C816" s="17"/>
      <c r="D816" s="145"/>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46"/>
      <c r="AI816" s="146"/>
      <c r="AJ816" s="17"/>
      <c r="AK816" s="17"/>
      <c r="AL816" s="146"/>
      <c r="AM816" s="146"/>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11"/>
      <c r="DW816" s="111"/>
      <c r="DX816" s="111"/>
      <c r="DY816" s="111"/>
      <c r="DZ816" s="111"/>
      <c r="EA816" s="111"/>
      <c r="EB816" s="17"/>
      <c r="EC816" s="17"/>
      <c r="ED816" s="17"/>
      <c r="EE816" s="17"/>
      <c r="EF816" s="17"/>
      <c r="EG816" s="17"/>
      <c r="EH816" s="17"/>
      <c r="EI816" s="17"/>
      <c r="EJ816" s="17"/>
      <c r="EK816" s="17"/>
    </row>
    <row r="817" spans="1:141" ht="16.5" customHeight="1">
      <c r="A817" s="17"/>
      <c r="B817" s="17"/>
      <c r="C817" s="17"/>
      <c r="D817" s="145"/>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46"/>
      <c r="AI817" s="146"/>
      <c r="AJ817" s="17"/>
      <c r="AK817" s="17"/>
      <c r="AL817" s="146"/>
      <c r="AM817" s="146"/>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11"/>
      <c r="DW817" s="111"/>
      <c r="DX817" s="111"/>
      <c r="DY817" s="111"/>
      <c r="DZ817" s="111"/>
      <c r="EA817" s="111"/>
      <c r="EB817" s="17"/>
      <c r="EC817" s="17"/>
      <c r="ED817" s="17"/>
      <c r="EE817" s="17"/>
      <c r="EF817" s="17"/>
      <c r="EG817" s="17"/>
      <c r="EH817" s="17"/>
      <c r="EI817" s="17"/>
      <c r="EJ817" s="17"/>
      <c r="EK817" s="17"/>
    </row>
    <row r="818" spans="1:141" ht="16.5" customHeight="1">
      <c r="A818" s="17"/>
      <c r="B818" s="17"/>
      <c r="C818" s="17"/>
      <c r="D818" s="145"/>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46"/>
      <c r="AI818" s="146"/>
      <c r="AJ818" s="17"/>
      <c r="AK818" s="17"/>
      <c r="AL818" s="146"/>
      <c r="AM818" s="146"/>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11"/>
      <c r="DW818" s="111"/>
      <c r="DX818" s="111"/>
      <c r="DY818" s="111"/>
      <c r="DZ818" s="111"/>
      <c r="EA818" s="111"/>
      <c r="EB818" s="17"/>
      <c r="EC818" s="17"/>
      <c r="ED818" s="17"/>
      <c r="EE818" s="17"/>
      <c r="EF818" s="17"/>
      <c r="EG818" s="17"/>
      <c r="EH818" s="17"/>
      <c r="EI818" s="17"/>
      <c r="EJ818" s="17"/>
      <c r="EK818" s="17"/>
    </row>
    <row r="819" spans="1:141" ht="16.5" customHeight="1">
      <c r="A819" s="17"/>
      <c r="B819" s="17"/>
      <c r="C819" s="17"/>
      <c r="D819" s="145"/>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46"/>
      <c r="AI819" s="146"/>
      <c r="AJ819" s="17"/>
      <c r="AK819" s="17"/>
      <c r="AL819" s="146"/>
      <c r="AM819" s="146"/>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11"/>
      <c r="DW819" s="111"/>
      <c r="DX819" s="111"/>
      <c r="DY819" s="111"/>
      <c r="DZ819" s="111"/>
      <c r="EA819" s="111"/>
      <c r="EB819" s="17"/>
      <c r="EC819" s="17"/>
      <c r="ED819" s="17"/>
      <c r="EE819" s="17"/>
      <c r="EF819" s="17"/>
      <c r="EG819" s="17"/>
      <c r="EH819" s="17"/>
      <c r="EI819" s="17"/>
      <c r="EJ819" s="17"/>
      <c r="EK819" s="17"/>
    </row>
    <row r="820" spans="1:141" ht="16.5" customHeight="1">
      <c r="A820" s="17"/>
      <c r="B820" s="17"/>
      <c r="C820" s="17"/>
      <c r="D820" s="145"/>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46"/>
      <c r="AI820" s="146"/>
      <c r="AJ820" s="17"/>
      <c r="AK820" s="17"/>
      <c r="AL820" s="146"/>
      <c r="AM820" s="146"/>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11"/>
      <c r="DW820" s="111"/>
      <c r="DX820" s="111"/>
      <c r="DY820" s="111"/>
      <c r="DZ820" s="111"/>
      <c r="EA820" s="111"/>
      <c r="EB820" s="17"/>
      <c r="EC820" s="17"/>
      <c r="ED820" s="17"/>
      <c r="EE820" s="17"/>
      <c r="EF820" s="17"/>
      <c r="EG820" s="17"/>
      <c r="EH820" s="17"/>
      <c r="EI820" s="17"/>
      <c r="EJ820" s="17"/>
      <c r="EK820" s="17"/>
    </row>
    <row r="821" spans="1:141" ht="16.5" customHeight="1">
      <c r="A821" s="17"/>
      <c r="B821" s="17"/>
      <c r="C821" s="17"/>
      <c r="D821" s="145"/>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46"/>
      <c r="AI821" s="146"/>
      <c r="AJ821" s="17"/>
      <c r="AK821" s="17"/>
      <c r="AL821" s="146"/>
      <c r="AM821" s="146"/>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11"/>
      <c r="DW821" s="111"/>
      <c r="DX821" s="111"/>
      <c r="DY821" s="111"/>
      <c r="DZ821" s="111"/>
      <c r="EA821" s="111"/>
      <c r="EB821" s="17"/>
      <c r="EC821" s="17"/>
      <c r="ED821" s="17"/>
      <c r="EE821" s="17"/>
      <c r="EF821" s="17"/>
      <c r="EG821" s="17"/>
      <c r="EH821" s="17"/>
      <c r="EI821" s="17"/>
      <c r="EJ821" s="17"/>
      <c r="EK821" s="17"/>
    </row>
    <row r="822" spans="1:141" ht="16.5" customHeight="1">
      <c r="A822" s="17"/>
      <c r="B822" s="17"/>
      <c r="C822" s="17"/>
      <c r="D822" s="145"/>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46"/>
      <c r="AI822" s="146"/>
      <c r="AJ822" s="17"/>
      <c r="AK822" s="17"/>
      <c r="AL822" s="146"/>
      <c r="AM822" s="146"/>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11"/>
      <c r="DW822" s="111"/>
      <c r="DX822" s="111"/>
      <c r="DY822" s="111"/>
      <c r="DZ822" s="111"/>
      <c r="EA822" s="111"/>
      <c r="EB822" s="17"/>
      <c r="EC822" s="17"/>
      <c r="ED822" s="17"/>
      <c r="EE822" s="17"/>
      <c r="EF822" s="17"/>
      <c r="EG822" s="17"/>
      <c r="EH822" s="17"/>
      <c r="EI822" s="17"/>
      <c r="EJ822" s="17"/>
      <c r="EK822" s="17"/>
    </row>
    <row r="823" spans="1:141" ht="16.5" customHeight="1">
      <c r="A823" s="17"/>
      <c r="B823" s="17"/>
      <c r="C823" s="17"/>
      <c r="D823" s="145"/>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46"/>
      <c r="AI823" s="146"/>
      <c r="AJ823" s="17"/>
      <c r="AK823" s="17"/>
      <c r="AL823" s="146"/>
      <c r="AM823" s="146"/>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11"/>
      <c r="DW823" s="111"/>
      <c r="DX823" s="111"/>
      <c r="DY823" s="111"/>
      <c r="DZ823" s="111"/>
      <c r="EA823" s="111"/>
      <c r="EB823" s="17"/>
      <c r="EC823" s="17"/>
      <c r="ED823" s="17"/>
      <c r="EE823" s="17"/>
      <c r="EF823" s="17"/>
      <c r="EG823" s="17"/>
      <c r="EH823" s="17"/>
      <c r="EI823" s="17"/>
      <c r="EJ823" s="17"/>
      <c r="EK823" s="17"/>
    </row>
    <row r="824" spans="1:141" ht="16.5" customHeight="1">
      <c r="A824" s="17"/>
      <c r="B824" s="17"/>
      <c r="C824" s="17"/>
      <c r="D824" s="145"/>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46"/>
      <c r="AI824" s="146"/>
      <c r="AJ824" s="17"/>
      <c r="AK824" s="17"/>
      <c r="AL824" s="146"/>
      <c r="AM824" s="146"/>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11"/>
      <c r="DW824" s="111"/>
      <c r="DX824" s="111"/>
      <c r="DY824" s="111"/>
      <c r="DZ824" s="111"/>
      <c r="EA824" s="111"/>
      <c r="EB824" s="17"/>
      <c r="EC824" s="17"/>
      <c r="ED824" s="17"/>
      <c r="EE824" s="17"/>
      <c r="EF824" s="17"/>
      <c r="EG824" s="17"/>
      <c r="EH824" s="17"/>
      <c r="EI824" s="17"/>
      <c r="EJ824" s="17"/>
      <c r="EK824" s="17"/>
    </row>
    <row r="825" spans="1:141" ht="16.5" customHeight="1">
      <c r="A825" s="17"/>
      <c r="B825" s="17"/>
      <c r="C825" s="17"/>
      <c r="D825" s="145"/>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46"/>
      <c r="AI825" s="146"/>
      <c r="AJ825" s="17"/>
      <c r="AK825" s="17"/>
      <c r="AL825" s="146"/>
      <c r="AM825" s="146"/>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11"/>
      <c r="DW825" s="111"/>
      <c r="DX825" s="111"/>
      <c r="DY825" s="111"/>
      <c r="DZ825" s="111"/>
      <c r="EA825" s="111"/>
      <c r="EB825" s="17"/>
      <c r="EC825" s="17"/>
      <c r="ED825" s="17"/>
      <c r="EE825" s="17"/>
      <c r="EF825" s="17"/>
      <c r="EG825" s="17"/>
      <c r="EH825" s="17"/>
      <c r="EI825" s="17"/>
      <c r="EJ825" s="17"/>
      <c r="EK825" s="17"/>
    </row>
    <row r="826" spans="1:141" ht="16.5" customHeight="1">
      <c r="A826" s="17"/>
      <c r="B826" s="17"/>
      <c r="C826" s="17"/>
      <c r="D826" s="145"/>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46"/>
      <c r="AI826" s="146"/>
      <c r="AJ826" s="17"/>
      <c r="AK826" s="17"/>
      <c r="AL826" s="146"/>
      <c r="AM826" s="146"/>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11"/>
      <c r="DW826" s="111"/>
      <c r="DX826" s="111"/>
      <c r="DY826" s="111"/>
      <c r="DZ826" s="111"/>
      <c r="EA826" s="111"/>
      <c r="EB826" s="17"/>
      <c r="EC826" s="17"/>
      <c r="ED826" s="17"/>
      <c r="EE826" s="17"/>
      <c r="EF826" s="17"/>
      <c r="EG826" s="17"/>
      <c r="EH826" s="17"/>
      <c r="EI826" s="17"/>
      <c r="EJ826" s="17"/>
      <c r="EK826" s="17"/>
    </row>
    <row r="827" spans="1:141" ht="16.5" customHeight="1">
      <c r="A827" s="17"/>
      <c r="B827" s="17"/>
      <c r="C827" s="17"/>
      <c r="D827" s="145"/>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46"/>
      <c r="AI827" s="146"/>
      <c r="AJ827" s="17"/>
      <c r="AK827" s="17"/>
      <c r="AL827" s="146"/>
      <c r="AM827" s="146"/>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11"/>
      <c r="DW827" s="111"/>
      <c r="DX827" s="111"/>
      <c r="DY827" s="111"/>
      <c r="DZ827" s="111"/>
      <c r="EA827" s="111"/>
      <c r="EB827" s="17"/>
      <c r="EC827" s="17"/>
      <c r="ED827" s="17"/>
      <c r="EE827" s="17"/>
      <c r="EF827" s="17"/>
      <c r="EG827" s="17"/>
      <c r="EH827" s="17"/>
      <c r="EI827" s="17"/>
      <c r="EJ827" s="17"/>
      <c r="EK827" s="17"/>
    </row>
    <row r="828" spans="1:141" ht="16.5" customHeight="1">
      <c r="A828" s="17"/>
      <c r="B828" s="17"/>
      <c r="C828" s="17"/>
      <c r="D828" s="145"/>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46"/>
      <c r="AI828" s="146"/>
      <c r="AJ828" s="17"/>
      <c r="AK828" s="17"/>
      <c r="AL828" s="146"/>
      <c r="AM828" s="146"/>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11"/>
      <c r="DW828" s="111"/>
      <c r="DX828" s="111"/>
      <c r="DY828" s="111"/>
      <c r="DZ828" s="111"/>
      <c r="EA828" s="111"/>
      <c r="EB828" s="17"/>
      <c r="EC828" s="17"/>
      <c r="ED828" s="17"/>
      <c r="EE828" s="17"/>
      <c r="EF828" s="17"/>
      <c r="EG828" s="17"/>
      <c r="EH828" s="17"/>
      <c r="EI828" s="17"/>
      <c r="EJ828" s="17"/>
      <c r="EK828" s="17"/>
    </row>
    <row r="829" spans="1:141" ht="16.5" customHeight="1">
      <c r="A829" s="17"/>
      <c r="B829" s="17"/>
      <c r="C829" s="17"/>
      <c r="D829" s="145"/>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46"/>
      <c r="AI829" s="146"/>
      <c r="AJ829" s="17"/>
      <c r="AK829" s="17"/>
      <c r="AL829" s="146"/>
      <c r="AM829" s="146"/>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11"/>
      <c r="DW829" s="111"/>
      <c r="DX829" s="111"/>
      <c r="DY829" s="111"/>
      <c r="DZ829" s="111"/>
      <c r="EA829" s="111"/>
      <c r="EB829" s="17"/>
      <c r="EC829" s="17"/>
      <c r="ED829" s="17"/>
      <c r="EE829" s="17"/>
      <c r="EF829" s="17"/>
      <c r="EG829" s="17"/>
      <c r="EH829" s="17"/>
      <c r="EI829" s="17"/>
      <c r="EJ829" s="17"/>
      <c r="EK829" s="17"/>
    </row>
    <row r="830" spans="1:141" ht="16.5" customHeight="1">
      <c r="A830" s="17"/>
      <c r="B830" s="17"/>
      <c r="C830" s="17"/>
      <c r="D830" s="145"/>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46"/>
      <c r="AI830" s="146"/>
      <c r="AJ830" s="17"/>
      <c r="AK830" s="17"/>
      <c r="AL830" s="146"/>
      <c r="AM830" s="146"/>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11"/>
      <c r="DW830" s="111"/>
      <c r="DX830" s="111"/>
      <c r="DY830" s="111"/>
      <c r="DZ830" s="111"/>
      <c r="EA830" s="111"/>
      <c r="EB830" s="17"/>
      <c r="EC830" s="17"/>
      <c r="ED830" s="17"/>
      <c r="EE830" s="17"/>
      <c r="EF830" s="17"/>
      <c r="EG830" s="17"/>
      <c r="EH830" s="17"/>
      <c r="EI830" s="17"/>
      <c r="EJ830" s="17"/>
      <c r="EK830" s="17"/>
    </row>
    <row r="831" spans="1:141" ht="16.5" customHeight="1">
      <c r="A831" s="17"/>
      <c r="B831" s="17"/>
      <c r="C831" s="17"/>
      <c r="D831" s="145"/>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46"/>
      <c r="AI831" s="146"/>
      <c r="AJ831" s="17"/>
      <c r="AK831" s="17"/>
      <c r="AL831" s="146"/>
      <c r="AM831" s="146"/>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11"/>
      <c r="DW831" s="111"/>
      <c r="DX831" s="111"/>
      <c r="DY831" s="111"/>
      <c r="DZ831" s="111"/>
      <c r="EA831" s="111"/>
      <c r="EB831" s="17"/>
      <c r="EC831" s="17"/>
      <c r="ED831" s="17"/>
      <c r="EE831" s="17"/>
      <c r="EF831" s="17"/>
      <c r="EG831" s="17"/>
      <c r="EH831" s="17"/>
      <c r="EI831" s="17"/>
      <c r="EJ831" s="17"/>
      <c r="EK831" s="17"/>
    </row>
    <row r="832" spans="1:141" ht="16.5" customHeight="1">
      <c r="A832" s="17"/>
      <c r="B832" s="17"/>
      <c r="C832" s="17"/>
      <c r="D832" s="145"/>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46"/>
      <c r="AI832" s="146"/>
      <c r="AJ832" s="17"/>
      <c r="AK832" s="17"/>
      <c r="AL832" s="146"/>
      <c r="AM832" s="146"/>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11"/>
      <c r="DW832" s="111"/>
      <c r="DX832" s="111"/>
      <c r="DY832" s="111"/>
      <c r="DZ832" s="111"/>
      <c r="EA832" s="111"/>
      <c r="EB832" s="17"/>
      <c r="EC832" s="17"/>
      <c r="ED832" s="17"/>
      <c r="EE832" s="17"/>
      <c r="EF832" s="17"/>
      <c r="EG832" s="17"/>
      <c r="EH832" s="17"/>
      <c r="EI832" s="17"/>
      <c r="EJ832" s="17"/>
      <c r="EK832" s="17"/>
    </row>
    <row r="833" spans="1:141" ht="16.5" customHeight="1">
      <c r="A833" s="17"/>
      <c r="B833" s="17"/>
      <c r="C833" s="17"/>
      <c r="D833" s="145"/>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46"/>
      <c r="AI833" s="146"/>
      <c r="AJ833" s="17"/>
      <c r="AK833" s="17"/>
      <c r="AL833" s="146"/>
      <c r="AM833" s="146"/>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11"/>
      <c r="DW833" s="111"/>
      <c r="DX833" s="111"/>
      <c r="DY833" s="111"/>
      <c r="DZ833" s="111"/>
      <c r="EA833" s="111"/>
      <c r="EB833" s="17"/>
      <c r="EC833" s="17"/>
      <c r="ED833" s="17"/>
      <c r="EE833" s="17"/>
      <c r="EF833" s="17"/>
      <c r="EG833" s="17"/>
      <c r="EH833" s="17"/>
      <c r="EI833" s="17"/>
      <c r="EJ833" s="17"/>
      <c r="EK833" s="17"/>
    </row>
    <row r="834" spans="1:141" ht="16.5" customHeight="1">
      <c r="A834" s="17"/>
      <c r="B834" s="17"/>
      <c r="C834" s="17"/>
      <c r="D834" s="145"/>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46"/>
      <c r="AI834" s="146"/>
      <c r="AJ834" s="17"/>
      <c r="AK834" s="17"/>
      <c r="AL834" s="146"/>
      <c r="AM834" s="146"/>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11"/>
      <c r="DW834" s="111"/>
      <c r="DX834" s="111"/>
      <c r="DY834" s="111"/>
      <c r="DZ834" s="111"/>
      <c r="EA834" s="111"/>
      <c r="EB834" s="17"/>
      <c r="EC834" s="17"/>
      <c r="ED834" s="17"/>
      <c r="EE834" s="17"/>
      <c r="EF834" s="17"/>
      <c r="EG834" s="17"/>
      <c r="EH834" s="17"/>
      <c r="EI834" s="17"/>
      <c r="EJ834" s="17"/>
      <c r="EK834" s="17"/>
    </row>
    <row r="835" spans="1:141" ht="16.5" customHeight="1">
      <c r="A835" s="17"/>
      <c r="B835" s="17"/>
      <c r="C835" s="17"/>
      <c r="D835" s="145"/>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46"/>
      <c r="AI835" s="146"/>
      <c r="AJ835" s="17"/>
      <c r="AK835" s="17"/>
      <c r="AL835" s="146"/>
      <c r="AM835" s="146"/>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11"/>
      <c r="DW835" s="111"/>
      <c r="DX835" s="111"/>
      <c r="DY835" s="111"/>
      <c r="DZ835" s="111"/>
      <c r="EA835" s="111"/>
      <c r="EB835" s="17"/>
      <c r="EC835" s="17"/>
      <c r="ED835" s="17"/>
      <c r="EE835" s="17"/>
      <c r="EF835" s="17"/>
      <c r="EG835" s="17"/>
      <c r="EH835" s="17"/>
      <c r="EI835" s="17"/>
      <c r="EJ835" s="17"/>
      <c r="EK835" s="17"/>
    </row>
    <row r="836" spans="1:141" ht="16.5" customHeight="1">
      <c r="A836" s="17"/>
      <c r="B836" s="17"/>
      <c r="C836" s="17"/>
      <c r="D836" s="145"/>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46"/>
      <c r="AI836" s="146"/>
      <c r="AJ836" s="17"/>
      <c r="AK836" s="17"/>
      <c r="AL836" s="146"/>
      <c r="AM836" s="146"/>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11"/>
      <c r="DW836" s="111"/>
      <c r="DX836" s="111"/>
      <c r="DY836" s="111"/>
      <c r="DZ836" s="111"/>
      <c r="EA836" s="111"/>
      <c r="EB836" s="17"/>
      <c r="EC836" s="17"/>
      <c r="ED836" s="17"/>
      <c r="EE836" s="17"/>
      <c r="EF836" s="17"/>
      <c r="EG836" s="17"/>
      <c r="EH836" s="17"/>
      <c r="EI836" s="17"/>
      <c r="EJ836" s="17"/>
      <c r="EK836" s="17"/>
    </row>
    <row r="837" spans="1:141" ht="16.5" customHeight="1">
      <c r="A837" s="17"/>
      <c r="B837" s="17"/>
      <c r="C837" s="17"/>
      <c r="D837" s="145"/>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46"/>
      <c r="AI837" s="146"/>
      <c r="AJ837" s="17"/>
      <c r="AK837" s="17"/>
      <c r="AL837" s="146"/>
      <c r="AM837" s="146"/>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11"/>
      <c r="DW837" s="111"/>
      <c r="DX837" s="111"/>
      <c r="DY837" s="111"/>
      <c r="DZ837" s="111"/>
      <c r="EA837" s="111"/>
      <c r="EB837" s="17"/>
      <c r="EC837" s="17"/>
      <c r="ED837" s="17"/>
      <c r="EE837" s="17"/>
      <c r="EF837" s="17"/>
      <c r="EG837" s="17"/>
      <c r="EH837" s="17"/>
      <c r="EI837" s="17"/>
      <c r="EJ837" s="17"/>
      <c r="EK837" s="17"/>
    </row>
    <row r="838" spans="1:141" ht="16.5" customHeight="1">
      <c r="A838" s="17"/>
      <c r="B838" s="17"/>
      <c r="C838" s="17"/>
      <c r="D838" s="145"/>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46"/>
      <c r="AI838" s="146"/>
      <c r="AJ838" s="17"/>
      <c r="AK838" s="17"/>
      <c r="AL838" s="146"/>
      <c r="AM838" s="146"/>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11"/>
      <c r="DW838" s="111"/>
      <c r="DX838" s="111"/>
      <c r="DY838" s="111"/>
      <c r="DZ838" s="111"/>
      <c r="EA838" s="111"/>
      <c r="EB838" s="17"/>
      <c r="EC838" s="17"/>
      <c r="ED838" s="17"/>
      <c r="EE838" s="17"/>
      <c r="EF838" s="17"/>
      <c r="EG838" s="17"/>
      <c r="EH838" s="17"/>
      <c r="EI838" s="17"/>
      <c r="EJ838" s="17"/>
      <c r="EK838" s="17"/>
    </row>
    <row r="839" spans="1:141" ht="16.5" customHeight="1">
      <c r="A839" s="17"/>
      <c r="B839" s="17"/>
      <c r="C839" s="17"/>
      <c r="D839" s="145"/>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46"/>
      <c r="AI839" s="146"/>
      <c r="AJ839" s="17"/>
      <c r="AK839" s="17"/>
      <c r="AL839" s="146"/>
      <c r="AM839" s="146"/>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11"/>
      <c r="DW839" s="111"/>
      <c r="DX839" s="111"/>
      <c r="DY839" s="111"/>
      <c r="DZ839" s="111"/>
      <c r="EA839" s="111"/>
      <c r="EB839" s="17"/>
      <c r="EC839" s="17"/>
      <c r="ED839" s="17"/>
      <c r="EE839" s="17"/>
      <c r="EF839" s="17"/>
      <c r="EG839" s="17"/>
      <c r="EH839" s="17"/>
      <c r="EI839" s="17"/>
      <c r="EJ839" s="17"/>
      <c r="EK839" s="17"/>
    </row>
    <row r="840" spans="1:141" ht="16.5" customHeight="1">
      <c r="A840" s="17"/>
      <c r="B840" s="17"/>
      <c r="C840" s="17"/>
      <c r="D840" s="145"/>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46"/>
      <c r="AI840" s="146"/>
      <c r="AJ840" s="17"/>
      <c r="AK840" s="17"/>
      <c r="AL840" s="146"/>
      <c r="AM840" s="146"/>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11"/>
      <c r="DW840" s="111"/>
      <c r="DX840" s="111"/>
      <c r="DY840" s="111"/>
      <c r="DZ840" s="111"/>
      <c r="EA840" s="111"/>
      <c r="EB840" s="17"/>
      <c r="EC840" s="17"/>
      <c r="ED840" s="17"/>
      <c r="EE840" s="17"/>
      <c r="EF840" s="17"/>
      <c r="EG840" s="17"/>
      <c r="EH840" s="17"/>
      <c r="EI840" s="17"/>
      <c r="EJ840" s="17"/>
      <c r="EK840" s="17"/>
    </row>
    <row r="841" spans="1:141" ht="16.5" customHeight="1">
      <c r="A841" s="17"/>
      <c r="B841" s="17"/>
      <c r="C841" s="17"/>
      <c r="D841" s="145"/>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46"/>
      <c r="AI841" s="146"/>
      <c r="AJ841" s="17"/>
      <c r="AK841" s="17"/>
      <c r="AL841" s="146"/>
      <c r="AM841" s="146"/>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11"/>
      <c r="DW841" s="111"/>
      <c r="DX841" s="111"/>
      <c r="DY841" s="111"/>
      <c r="DZ841" s="111"/>
      <c r="EA841" s="111"/>
      <c r="EB841" s="17"/>
      <c r="EC841" s="17"/>
      <c r="ED841" s="17"/>
      <c r="EE841" s="17"/>
      <c r="EF841" s="17"/>
      <c r="EG841" s="17"/>
      <c r="EH841" s="17"/>
      <c r="EI841" s="17"/>
      <c r="EJ841" s="17"/>
      <c r="EK841" s="17"/>
    </row>
    <row r="842" spans="1:141" ht="16.5" customHeight="1">
      <c r="A842" s="17"/>
      <c r="B842" s="17"/>
      <c r="C842" s="17"/>
      <c r="D842" s="145"/>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46"/>
      <c r="AI842" s="146"/>
      <c r="AJ842" s="17"/>
      <c r="AK842" s="17"/>
      <c r="AL842" s="146"/>
      <c r="AM842" s="146"/>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11"/>
      <c r="DW842" s="111"/>
      <c r="DX842" s="111"/>
      <c r="DY842" s="111"/>
      <c r="DZ842" s="111"/>
      <c r="EA842" s="111"/>
      <c r="EB842" s="17"/>
      <c r="EC842" s="17"/>
      <c r="ED842" s="17"/>
      <c r="EE842" s="17"/>
      <c r="EF842" s="17"/>
      <c r="EG842" s="17"/>
      <c r="EH842" s="17"/>
      <c r="EI842" s="17"/>
      <c r="EJ842" s="17"/>
      <c r="EK842" s="17"/>
    </row>
    <row r="843" spans="1:141" ht="16.5" customHeight="1">
      <c r="A843" s="17"/>
      <c r="B843" s="17"/>
      <c r="C843" s="17"/>
      <c r="D843" s="145"/>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46"/>
      <c r="AI843" s="146"/>
      <c r="AJ843" s="17"/>
      <c r="AK843" s="17"/>
      <c r="AL843" s="146"/>
      <c r="AM843" s="146"/>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11"/>
      <c r="DW843" s="111"/>
      <c r="DX843" s="111"/>
      <c r="DY843" s="111"/>
      <c r="DZ843" s="111"/>
      <c r="EA843" s="111"/>
      <c r="EB843" s="17"/>
      <c r="EC843" s="17"/>
      <c r="ED843" s="17"/>
      <c r="EE843" s="17"/>
      <c r="EF843" s="17"/>
      <c r="EG843" s="17"/>
      <c r="EH843" s="17"/>
      <c r="EI843" s="17"/>
      <c r="EJ843" s="17"/>
      <c r="EK843" s="17"/>
    </row>
    <row r="844" spans="1:141" ht="16.5" customHeight="1">
      <c r="A844" s="17"/>
      <c r="B844" s="17"/>
      <c r="C844" s="17"/>
      <c r="D844" s="145"/>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46"/>
      <c r="AI844" s="146"/>
      <c r="AJ844" s="17"/>
      <c r="AK844" s="17"/>
      <c r="AL844" s="146"/>
      <c r="AM844" s="146"/>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11"/>
      <c r="DW844" s="111"/>
      <c r="DX844" s="111"/>
      <c r="DY844" s="111"/>
      <c r="DZ844" s="111"/>
      <c r="EA844" s="111"/>
      <c r="EB844" s="17"/>
      <c r="EC844" s="17"/>
      <c r="ED844" s="17"/>
      <c r="EE844" s="17"/>
      <c r="EF844" s="17"/>
      <c r="EG844" s="17"/>
      <c r="EH844" s="17"/>
      <c r="EI844" s="17"/>
      <c r="EJ844" s="17"/>
      <c r="EK844" s="17"/>
    </row>
    <row r="845" spans="1:141" ht="16.5" customHeight="1">
      <c r="A845" s="17"/>
      <c r="B845" s="17"/>
      <c r="C845" s="17"/>
      <c r="D845" s="145"/>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46"/>
      <c r="AI845" s="146"/>
      <c r="AJ845" s="17"/>
      <c r="AK845" s="17"/>
      <c r="AL845" s="146"/>
      <c r="AM845" s="146"/>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11"/>
      <c r="DW845" s="111"/>
      <c r="DX845" s="111"/>
      <c r="DY845" s="111"/>
      <c r="DZ845" s="111"/>
      <c r="EA845" s="111"/>
      <c r="EB845" s="17"/>
      <c r="EC845" s="17"/>
      <c r="ED845" s="17"/>
      <c r="EE845" s="17"/>
      <c r="EF845" s="17"/>
      <c r="EG845" s="17"/>
      <c r="EH845" s="17"/>
      <c r="EI845" s="17"/>
      <c r="EJ845" s="17"/>
      <c r="EK845" s="17"/>
    </row>
    <row r="846" spans="1:141" ht="16.5" customHeight="1">
      <c r="A846" s="17"/>
      <c r="B846" s="17"/>
      <c r="C846" s="17"/>
      <c r="D846" s="145"/>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46"/>
      <c r="AI846" s="146"/>
      <c r="AJ846" s="17"/>
      <c r="AK846" s="17"/>
      <c r="AL846" s="146"/>
      <c r="AM846" s="146"/>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11"/>
      <c r="DW846" s="111"/>
      <c r="DX846" s="111"/>
      <c r="DY846" s="111"/>
      <c r="DZ846" s="111"/>
      <c r="EA846" s="111"/>
      <c r="EB846" s="17"/>
      <c r="EC846" s="17"/>
      <c r="ED846" s="17"/>
      <c r="EE846" s="17"/>
      <c r="EF846" s="17"/>
      <c r="EG846" s="17"/>
      <c r="EH846" s="17"/>
      <c r="EI846" s="17"/>
      <c r="EJ846" s="17"/>
      <c r="EK846" s="17"/>
    </row>
    <row r="847" spans="1:141" ht="16.5" customHeight="1">
      <c r="A847" s="17"/>
      <c r="B847" s="17"/>
      <c r="C847" s="17"/>
      <c r="D847" s="145"/>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46"/>
      <c r="AI847" s="146"/>
      <c r="AJ847" s="17"/>
      <c r="AK847" s="17"/>
      <c r="AL847" s="146"/>
      <c r="AM847" s="146"/>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11"/>
      <c r="DW847" s="111"/>
      <c r="DX847" s="111"/>
      <c r="DY847" s="111"/>
      <c r="DZ847" s="111"/>
      <c r="EA847" s="111"/>
      <c r="EB847" s="17"/>
      <c r="EC847" s="17"/>
      <c r="ED847" s="17"/>
      <c r="EE847" s="17"/>
      <c r="EF847" s="17"/>
      <c r="EG847" s="17"/>
      <c r="EH847" s="17"/>
      <c r="EI847" s="17"/>
      <c r="EJ847" s="17"/>
      <c r="EK847" s="17"/>
    </row>
    <row r="848" spans="1:141" ht="16.5" customHeight="1">
      <c r="A848" s="17"/>
      <c r="B848" s="17"/>
      <c r="C848" s="17"/>
      <c r="D848" s="145"/>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46"/>
      <c r="AI848" s="146"/>
      <c r="AJ848" s="17"/>
      <c r="AK848" s="17"/>
      <c r="AL848" s="146"/>
      <c r="AM848" s="146"/>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11"/>
      <c r="DW848" s="111"/>
      <c r="DX848" s="111"/>
      <c r="DY848" s="111"/>
      <c r="DZ848" s="111"/>
      <c r="EA848" s="111"/>
      <c r="EB848" s="17"/>
      <c r="EC848" s="17"/>
      <c r="ED848" s="17"/>
      <c r="EE848" s="17"/>
      <c r="EF848" s="17"/>
      <c r="EG848" s="17"/>
      <c r="EH848" s="17"/>
      <c r="EI848" s="17"/>
      <c r="EJ848" s="17"/>
      <c r="EK848" s="17"/>
    </row>
    <row r="849" spans="1:141" ht="16.5" customHeight="1">
      <c r="A849" s="17"/>
      <c r="B849" s="17"/>
      <c r="C849" s="17"/>
      <c r="D849" s="145"/>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46"/>
      <c r="AI849" s="146"/>
      <c r="AJ849" s="17"/>
      <c r="AK849" s="17"/>
      <c r="AL849" s="146"/>
      <c r="AM849" s="146"/>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11"/>
      <c r="DW849" s="111"/>
      <c r="DX849" s="111"/>
      <c r="DY849" s="111"/>
      <c r="DZ849" s="111"/>
      <c r="EA849" s="111"/>
      <c r="EB849" s="17"/>
      <c r="EC849" s="17"/>
      <c r="ED849" s="17"/>
      <c r="EE849" s="17"/>
      <c r="EF849" s="17"/>
      <c r="EG849" s="17"/>
      <c r="EH849" s="17"/>
      <c r="EI849" s="17"/>
      <c r="EJ849" s="17"/>
      <c r="EK849" s="17"/>
    </row>
    <row r="850" spans="1:141" ht="16.5" customHeight="1">
      <c r="A850" s="17"/>
      <c r="B850" s="17"/>
      <c r="C850" s="17"/>
      <c r="D850" s="145"/>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46"/>
      <c r="AI850" s="146"/>
      <c r="AJ850" s="17"/>
      <c r="AK850" s="17"/>
      <c r="AL850" s="146"/>
      <c r="AM850" s="146"/>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11"/>
      <c r="DW850" s="111"/>
      <c r="DX850" s="111"/>
      <c r="DY850" s="111"/>
      <c r="DZ850" s="111"/>
      <c r="EA850" s="111"/>
      <c r="EB850" s="17"/>
      <c r="EC850" s="17"/>
      <c r="ED850" s="17"/>
      <c r="EE850" s="17"/>
      <c r="EF850" s="17"/>
      <c r="EG850" s="17"/>
      <c r="EH850" s="17"/>
      <c r="EI850" s="17"/>
      <c r="EJ850" s="17"/>
      <c r="EK850" s="17"/>
    </row>
    <row r="851" spans="1:141" ht="16.5" customHeight="1">
      <c r="A851" s="17"/>
      <c r="B851" s="17"/>
      <c r="C851" s="17"/>
      <c r="D851" s="145"/>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46"/>
      <c r="AI851" s="146"/>
      <c r="AJ851" s="17"/>
      <c r="AK851" s="17"/>
      <c r="AL851" s="146"/>
      <c r="AM851" s="146"/>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11"/>
      <c r="DW851" s="111"/>
      <c r="DX851" s="111"/>
      <c r="DY851" s="111"/>
      <c r="DZ851" s="111"/>
      <c r="EA851" s="111"/>
      <c r="EB851" s="17"/>
      <c r="EC851" s="17"/>
      <c r="ED851" s="17"/>
      <c r="EE851" s="17"/>
      <c r="EF851" s="17"/>
      <c r="EG851" s="17"/>
      <c r="EH851" s="17"/>
      <c r="EI851" s="17"/>
      <c r="EJ851" s="17"/>
      <c r="EK851" s="17"/>
    </row>
    <row r="852" spans="1:141" ht="16.5" customHeight="1">
      <c r="A852" s="17"/>
      <c r="B852" s="17"/>
      <c r="C852" s="17"/>
      <c r="D852" s="145"/>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46"/>
      <c r="AI852" s="146"/>
      <c r="AJ852" s="17"/>
      <c r="AK852" s="17"/>
      <c r="AL852" s="146"/>
      <c r="AM852" s="146"/>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11"/>
      <c r="DW852" s="111"/>
      <c r="DX852" s="111"/>
      <c r="DY852" s="111"/>
      <c r="DZ852" s="111"/>
      <c r="EA852" s="111"/>
      <c r="EB852" s="17"/>
      <c r="EC852" s="17"/>
      <c r="ED852" s="17"/>
      <c r="EE852" s="17"/>
      <c r="EF852" s="17"/>
      <c r="EG852" s="17"/>
      <c r="EH852" s="17"/>
      <c r="EI852" s="17"/>
      <c r="EJ852" s="17"/>
      <c r="EK852" s="17"/>
    </row>
    <row r="853" spans="1:141" ht="16.5" customHeight="1">
      <c r="A853" s="17"/>
      <c r="B853" s="17"/>
      <c r="C853" s="17"/>
      <c r="D853" s="145"/>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46"/>
      <c r="AI853" s="146"/>
      <c r="AJ853" s="17"/>
      <c r="AK853" s="17"/>
      <c r="AL853" s="146"/>
      <c r="AM853" s="146"/>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11"/>
      <c r="DW853" s="111"/>
      <c r="DX853" s="111"/>
      <c r="DY853" s="111"/>
      <c r="DZ853" s="111"/>
      <c r="EA853" s="111"/>
      <c r="EB853" s="17"/>
      <c r="EC853" s="17"/>
      <c r="ED853" s="17"/>
      <c r="EE853" s="17"/>
      <c r="EF853" s="17"/>
      <c r="EG853" s="17"/>
      <c r="EH853" s="17"/>
      <c r="EI853" s="17"/>
      <c r="EJ853" s="17"/>
      <c r="EK853" s="17"/>
    </row>
    <row r="854" spans="1:141" ht="16.5" customHeight="1">
      <c r="A854" s="17"/>
      <c r="B854" s="17"/>
      <c r="C854" s="17"/>
      <c r="D854" s="145"/>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46"/>
      <c r="AI854" s="146"/>
      <c r="AJ854" s="17"/>
      <c r="AK854" s="17"/>
      <c r="AL854" s="146"/>
      <c r="AM854" s="146"/>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11"/>
      <c r="DW854" s="111"/>
      <c r="DX854" s="111"/>
      <c r="DY854" s="111"/>
      <c r="DZ854" s="111"/>
      <c r="EA854" s="111"/>
      <c r="EB854" s="17"/>
      <c r="EC854" s="17"/>
      <c r="ED854" s="17"/>
      <c r="EE854" s="17"/>
      <c r="EF854" s="17"/>
      <c r="EG854" s="17"/>
      <c r="EH854" s="17"/>
      <c r="EI854" s="17"/>
      <c r="EJ854" s="17"/>
      <c r="EK854" s="17"/>
    </row>
    <row r="855" spans="1:141" ht="16.5" customHeight="1">
      <c r="A855" s="17"/>
      <c r="B855" s="17"/>
      <c r="C855" s="17"/>
      <c r="D855" s="145"/>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46"/>
      <c r="AI855" s="146"/>
      <c r="AJ855" s="17"/>
      <c r="AK855" s="17"/>
      <c r="AL855" s="146"/>
      <c r="AM855" s="146"/>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11"/>
      <c r="DW855" s="111"/>
      <c r="DX855" s="111"/>
      <c r="DY855" s="111"/>
      <c r="DZ855" s="111"/>
      <c r="EA855" s="111"/>
      <c r="EB855" s="17"/>
      <c r="EC855" s="17"/>
      <c r="ED855" s="17"/>
      <c r="EE855" s="17"/>
      <c r="EF855" s="17"/>
      <c r="EG855" s="17"/>
      <c r="EH855" s="17"/>
      <c r="EI855" s="17"/>
      <c r="EJ855" s="17"/>
      <c r="EK855" s="17"/>
    </row>
    <row r="856" spans="1:141" ht="16.5" customHeight="1">
      <c r="A856" s="17"/>
      <c r="B856" s="17"/>
      <c r="C856" s="17"/>
      <c r="D856" s="145"/>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46"/>
      <c r="AI856" s="146"/>
      <c r="AJ856" s="17"/>
      <c r="AK856" s="17"/>
      <c r="AL856" s="146"/>
      <c r="AM856" s="146"/>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11"/>
      <c r="DW856" s="111"/>
      <c r="DX856" s="111"/>
      <c r="DY856" s="111"/>
      <c r="DZ856" s="111"/>
      <c r="EA856" s="111"/>
      <c r="EB856" s="17"/>
      <c r="EC856" s="17"/>
      <c r="ED856" s="17"/>
      <c r="EE856" s="17"/>
      <c r="EF856" s="17"/>
      <c r="EG856" s="17"/>
      <c r="EH856" s="17"/>
      <c r="EI856" s="17"/>
      <c r="EJ856" s="17"/>
      <c r="EK856" s="17"/>
    </row>
    <row r="857" spans="1:141" ht="16.5" customHeight="1">
      <c r="A857" s="17"/>
      <c r="B857" s="17"/>
      <c r="C857" s="17"/>
      <c r="D857" s="145"/>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46"/>
      <c r="AI857" s="146"/>
      <c r="AJ857" s="17"/>
      <c r="AK857" s="17"/>
      <c r="AL857" s="146"/>
      <c r="AM857" s="146"/>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11"/>
      <c r="DW857" s="111"/>
      <c r="DX857" s="111"/>
      <c r="DY857" s="111"/>
      <c r="DZ857" s="111"/>
      <c r="EA857" s="111"/>
      <c r="EB857" s="17"/>
      <c r="EC857" s="17"/>
      <c r="ED857" s="17"/>
      <c r="EE857" s="17"/>
      <c r="EF857" s="17"/>
      <c r="EG857" s="17"/>
      <c r="EH857" s="17"/>
      <c r="EI857" s="17"/>
      <c r="EJ857" s="17"/>
      <c r="EK857" s="17"/>
    </row>
    <row r="858" spans="1:141" ht="16.5" customHeight="1">
      <c r="A858" s="17"/>
      <c r="B858" s="17"/>
      <c r="C858" s="17"/>
      <c r="D858" s="145"/>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46"/>
      <c r="AI858" s="146"/>
      <c r="AJ858" s="17"/>
      <c r="AK858" s="17"/>
      <c r="AL858" s="146"/>
      <c r="AM858" s="146"/>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11"/>
      <c r="DW858" s="111"/>
      <c r="DX858" s="111"/>
      <c r="DY858" s="111"/>
      <c r="DZ858" s="111"/>
      <c r="EA858" s="111"/>
      <c r="EB858" s="17"/>
      <c r="EC858" s="17"/>
      <c r="ED858" s="17"/>
      <c r="EE858" s="17"/>
      <c r="EF858" s="17"/>
      <c r="EG858" s="17"/>
      <c r="EH858" s="17"/>
      <c r="EI858" s="17"/>
      <c r="EJ858" s="17"/>
      <c r="EK858" s="17"/>
    </row>
    <row r="859" spans="1:141" ht="16.5" customHeight="1">
      <c r="A859" s="17"/>
      <c r="B859" s="17"/>
      <c r="C859" s="17"/>
      <c r="D859" s="145"/>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46"/>
      <c r="AI859" s="146"/>
      <c r="AJ859" s="17"/>
      <c r="AK859" s="17"/>
      <c r="AL859" s="146"/>
      <c r="AM859" s="146"/>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11"/>
      <c r="DW859" s="111"/>
      <c r="DX859" s="111"/>
      <c r="DY859" s="111"/>
      <c r="DZ859" s="111"/>
      <c r="EA859" s="111"/>
      <c r="EB859" s="17"/>
      <c r="EC859" s="17"/>
      <c r="ED859" s="17"/>
      <c r="EE859" s="17"/>
      <c r="EF859" s="17"/>
      <c r="EG859" s="17"/>
      <c r="EH859" s="17"/>
      <c r="EI859" s="17"/>
      <c r="EJ859" s="17"/>
      <c r="EK859" s="17"/>
    </row>
    <row r="860" spans="1:141" ht="16.5" customHeight="1">
      <c r="A860" s="17"/>
      <c r="B860" s="17"/>
      <c r="C860" s="17"/>
      <c r="D860" s="145"/>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46"/>
      <c r="AI860" s="146"/>
      <c r="AJ860" s="17"/>
      <c r="AK860" s="17"/>
      <c r="AL860" s="146"/>
      <c r="AM860" s="146"/>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11"/>
      <c r="DW860" s="111"/>
      <c r="DX860" s="111"/>
      <c r="DY860" s="111"/>
      <c r="DZ860" s="111"/>
      <c r="EA860" s="111"/>
      <c r="EB860" s="17"/>
      <c r="EC860" s="17"/>
      <c r="ED860" s="17"/>
      <c r="EE860" s="17"/>
      <c r="EF860" s="17"/>
      <c r="EG860" s="17"/>
      <c r="EH860" s="17"/>
      <c r="EI860" s="17"/>
      <c r="EJ860" s="17"/>
      <c r="EK860" s="17"/>
    </row>
    <row r="861" spans="1:141" ht="16.5" customHeight="1">
      <c r="A861" s="17"/>
      <c r="B861" s="17"/>
      <c r="C861" s="17"/>
      <c r="D861" s="145"/>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46"/>
      <c r="AI861" s="146"/>
      <c r="AJ861" s="17"/>
      <c r="AK861" s="17"/>
      <c r="AL861" s="146"/>
      <c r="AM861" s="146"/>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11"/>
      <c r="DW861" s="111"/>
      <c r="DX861" s="111"/>
      <c r="DY861" s="111"/>
      <c r="DZ861" s="111"/>
      <c r="EA861" s="111"/>
      <c r="EB861" s="17"/>
      <c r="EC861" s="17"/>
      <c r="ED861" s="17"/>
      <c r="EE861" s="17"/>
      <c r="EF861" s="17"/>
      <c r="EG861" s="17"/>
      <c r="EH861" s="17"/>
      <c r="EI861" s="17"/>
      <c r="EJ861" s="17"/>
      <c r="EK861" s="17"/>
    </row>
    <row r="862" spans="1:141" ht="16.5" customHeight="1">
      <c r="A862" s="17"/>
      <c r="B862" s="17"/>
      <c r="C862" s="17"/>
      <c r="D862" s="145"/>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46"/>
      <c r="AI862" s="146"/>
      <c r="AJ862" s="17"/>
      <c r="AK862" s="17"/>
      <c r="AL862" s="146"/>
      <c r="AM862" s="146"/>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11"/>
      <c r="DW862" s="111"/>
      <c r="DX862" s="111"/>
      <c r="DY862" s="111"/>
      <c r="DZ862" s="111"/>
      <c r="EA862" s="111"/>
      <c r="EB862" s="17"/>
      <c r="EC862" s="17"/>
      <c r="ED862" s="17"/>
      <c r="EE862" s="17"/>
      <c r="EF862" s="17"/>
      <c r="EG862" s="17"/>
      <c r="EH862" s="17"/>
      <c r="EI862" s="17"/>
      <c r="EJ862" s="17"/>
      <c r="EK862" s="17"/>
    </row>
    <row r="863" spans="1:141" ht="16.5" customHeight="1">
      <c r="A863" s="17"/>
      <c r="B863" s="17"/>
      <c r="C863" s="17"/>
      <c r="D863" s="145"/>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46"/>
      <c r="AI863" s="146"/>
      <c r="AJ863" s="17"/>
      <c r="AK863" s="17"/>
      <c r="AL863" s="146"/>
      <c r="AM863" s="146"/>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11"/>
      <c r="DW863" s="111"/>
      <c r="DX863" s="111"/>
      <c r="DY863" s="111"/>
      <c r="DZ863" s="111"/>
      <c r="EA863" s="111"/>
      <c r="EB863" s="17"/>
      <c r="EC863" s="17"/>
      <c r="ED863" s="17"/>
      <c r="EE863" s="17"/>
      <c r="EF863" s="17"/>
      <c r="EG863" s="17"/>
      <c r="EH863" s="17"/>
      <c r="EI863" s="17"/>
      <c r="EJ863" s="17"/>
      <c r="EK863" s="17"/>
    </row>
    <row r="864" spans="1:141" ht="16.5" customHeight="1">
      <c r="A864" s="17"/>
      <c r="B864" s="17"/>
      <c r="C864" s="17"/>
      <c r="D864" s="145"/>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46"/>
      <c r="AI864" s="146"/>
      <c r="AJ864" s="17"/>
      <c r="AK864" s="17"/>
      <c r="AL864" s="146"/>
      <c r="AM864" s="146"/>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11"/>
      <c r="DW864" s="111"/>
      <c r="DX864" s="111"/>
      <c r="DY864" s="111"/>
      <c r="DZ864" s="111"/>
      <c r="EA864" s="111"/>
      <c r="EB864" s="17"/>
      <c r="EC864" s="17"/>
      <c r="ED864" s="17"/>
      <c r="EE864" s="17"/>
      <c r="EF864" s="17"/>
      <c r="EG864" s="17"/>
      <c r="EH864" s="17"/>
      <c r="EI864" s="17"/>
      <c r="EJ864" s="17"/>
      <c r="EK864" s="17"/>
    </row>
    <row r="865" spans="1:141" ht="16.5" customHeight="1">
      <c r="A865" s="17"/>
      <c r="B865" s="17"/>
      <c r="C865" s="17"/>
      <c r="D865" s="145"/>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46"/>
      <c r="AI865" s="146"/>
      <c r="AJ865" s="17"/>
      <c r="AK865" s="17"/>
      <c r="AL865" s="146"/>
      <c r="AM865" s="146"/>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11"/>
      <c r="DW865" s="111"/>
      <c r="DX865" s="111"/>
      <c r="DY865" s="111"/>
      <c r="DZ865" s="111"/>
      <c r="EA865" s="111"/>
      <c r="EB865" s="17"/>
      <c r="EC865" s="17"/>
      <c r="ED865" s="17"/>
      <c r="EE865" s="17"/>
      <c r="EF865" s="17"/>
      <c r="EG865" s="17"/>
      <c r="EH865" s="17"/>
      <c r="EI865" s="17"/>
      <c r="EJ865" s="17"/>
      <c r="EK865" s="17"/>
    </row>
    <row r="866" spans="1:141" ht="16.5" customHeight="1">
      <c r="A866" s="17"/>
      <c r="B866" s="17"/>
      <c r="C866" s="17"/>
      <c r="D866" s="145"/>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46"/>
      <c r="AI866" s="146"/>
      <c r="AJ866" s="17"/>
      <c r="AK866" s="17"/>
      <c r="AL866" s="146"/>
      <c r="AM866" s="146"/>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11"/>
      <c r="DW866" s="111"/>
      <c r="DX866" s="111"/>
      <c r="DY866" s="111"/>
      <c r="DZ866" s="111"/>
      <c r="EA866" s="111"/>
      <c r="EB866" s="17"/>
      <c r="EC866" s="17"/>
      <c r="ED866" s="17"/>
      <c r="EE866" s="17"/>
      <c r="EF866" s="17"/>
      <c r="EG866" s="17"/>
      <c r="EH866" s="17"/>
      <c r="EI866" s="17"/>
      <c r="EJ866" s="17"/>
      <c r="EK866" s="17"/>
    </row>
    <row r="867" spans="1:141" ht="16.5" customHeight="1">
      <c r="A867" s="17"/>
      <c r="B867" s="17"/>
      <c r="C867" s="17"/>
      <c r="D867" s="145"/>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46"/>
      <c r="AI867" s="146"/>
      <c r="AJ867" s="17"/>
      <c r="AK867" s="17"/>
      <c r="AL867" s="146"/>
      <c r="AM867" s="146"/>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11"/>
      <c r="DW867" s="111"/>
      <c r="DX867" s="111"/>
      <c r="DY867" s="111"/>
      <c r="DZ867" s="111"/>
      <c r="EA867" s="111"/>
      <c r="EB867" s="17"/>
      <c r="EC867" s="17"/>
      <c r="ED867" s="17"/>
      <c r="EE867" s="17"/>
      <c r="EF867" s="17"/>
      <c r="EG867" s="17"/>
      <c r="EH867" s="17"/>
      <c r="EI867" s="17"/>
      <c r="EJ867" s="17"/>
      <c r="EK867" s="17"/>
    </row>
    <row r="868" spans="1:141" ht="16.5" customHeight="1">
      <c r="A868" s="17"/>
      <c r="B868" s="17"/>
      <c r="C868" s="17"/>
      <c r="D868" s="145"/>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46"/>
      <c r="AI868" s="146"/>
      <c r="AJ868" s="17"/>
      <c r="AK868" s="17"/>
      <c r="AL868" s="146"/>
      <c r="AM868" s="146"/>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11"/>
      <c r="DW868" s="111"/>
      <c r="DX868" s="111"/>
      <c r="DY868" s="111"/>
      <c r="DZ868" s="111"/>
      <c r="EA868" s="111"/>
      <c r="EB868" s="17"/>
      <c r="EC868" s="17"/>
      <c r="ED868" s="17"/>
      <c r="EE868" s="17"/>
      <c r="EF868" s="17"/>
      <c r="EG868" s="17"/>
      <c r="EH868" s="17"/>
      <c r="EI868" s="17"/>
      <c r="EJ868" s="17"/>
      <c r="EK868" s="17"/>
    </row>
    <row r="869" spans="1:141" ht="16.5" customHeight="1">
      <c r="A869" s="17"/>
      <c r="B869" s="17"/>
      <c r="C869" s="17"/>
      <c r="D869" s="145"/>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46"/>
      <c r="AI869" s="146"/>
      <c r="AJ869" s="17"/>
      <c r="AK869" s="17"/>
      <c r="AL869" s="146"/>
      <c r="AM869" s="146"/>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11"/>
      <c r="DW869" s="111"/>
      <c r="DX869" s="111"/>
      <c r="DY869" s="111"/>
      <c r="DZ869" s="111"/>
      <c r="EA869" s="111"/>
      <c r="EB869" s="17"/>
      <c r="EC869" s="17"/>
      <c r="ED869" s="17"/>
      <c r="EE869" s="17"/>
      <c r="EF869" s="17"/>
      <c r="EG869" s="17"/>
      <c r="EH869" s="17"/>
      <c r="EI869" s="17"/>
      <c r="EJ869" s="17"/>
      <c r="EK869" s="17"/>
    </row>
    <row r="870" spans="1:141" ht="16.5" customHeight="1">
      <c r="A870" s="17"/>
      <c r="B870" s="17"/>
      <c r="C870" s="17"/>
      <c r="D870" s="145"/>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46"/>
      <c r="AI870" s="146"/>
      <c r="AJ870" s="17"/>
      <c r="AK870" s="17"/>
      <c r="AL870" s="146"/>
      <c r="AM870" s="146"/>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11"/>
      <c r="DW870" s="111"/>
      <c r="DX870" s="111"/>
      <c r="DY870" s="111"/>
      <c r="DZ870" s="111"/>
      <c r="EA870" s="111"/>
      <c r="EB870" s="17"/>
      <c r="EC870" s="17"/>
      <c r="ED870" s="17"/>
      <c r="EE870" s="17"/>
      <c r="EF870" s="17"/>
      <c r="EG870" s="17"/>
      <c r="EH870" s="17"/>
      <c r="EI870" s="17"/>
      <c r="EJ870" s="17"/>
      <c r="EK870" s="17"/>
    </row>
    <row r="871" spans="1:141" ht="16.5" customHeight="1">
      <c r="A871" s="17"/>
      <c r="B871" s="17"/>
      <c r="C871" s="17"/>
      <c r="D871" s="145"/>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46"/>
      <c r="AI871" s="146"/>
      <c r="AJ871" s="17"/>
      <c r="AK871" s="17"/>
      <c r="AL871" s="146"/>
      <c r="AM871" s="146"/>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11"/>
      <c r="DW871" s="111"/>
      <c r="DX871" s="111"/>
      <c r="DY871" s="111"/>
      <c r="DZ871" s="111"/>
      <c r="EA871" s="111"/>
      <c r="EB871" s="17"/>
      <c r="EC871" s="17"/>
      <c r="ED871" s="17"/>
      <c r="EE871" s="17"/>
      <c r="EF871" s="17"/>
      <c r="EG871" s="17"/>
      <c r="EH871" s="17"/>
      <c r="EI871" s="17"/>
      <c r="EJ871" s="17"/>
      <c r="EK871" s="17"/>
    </row>
    <row r="872" spans="1:141" ht="16.5" customHeight="1">
      <c r="A872" s="17"/>
      <c r="B872" s="17"/>
      <c r="C872" s="17"/>
      <c r="D872" s="145"/>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46"/>
      <c r="AI872" s="146"/>
      <c r="AJ872" s="17"/>
      <c r="AK872" s="17"/>
      <c r="AL872" s="146"/>
      <c r="AM872" s="146"/>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11"/>
      <c r="DW872" s="111"/>
      <c r="DX872" s="111"/>
      <c r="DY872" s="111"/>
      <c r="DZ872" s="111"/>
      <c r="EA872" s="111"/>
      <c r="EB872" s="17"/>
      <c r="EC872" s="17"/>
      <c r="ED872" s="17"/>
      <c r="EE872" s="17"/>
      <c r="EF872" s="17"/>
      <c r="EG872" s="17"/>
      <c r="EH872" s="17"/>
      <c r="EI872" s="17"/>
      <c r="EJ872" s="17"/>
      <c r="EK872" s="17"/>
    </row>
    <row r="873" spans="1:141" ht="16.5" customHeight="1">
      <c r="A873" s="17"/>
      <c r="B873" s="17"/>
      <c r="C873" s="17"/>
      <c r="D873" s="145"/>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46"/>
      <c r="AI873" s="146"/>
      <c r="AJ873" s="17"/>
      <c r="AK873" s="17"/>
      <c r="AL873" s="146"/>
      <c r="AM873" s="146"/>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11"/>
      <c r="DW873" s="111"/>
      <c r="DX873" s="111"/>
      <c r="DY873" s="111"/>
      <c r="DZ873" s="111"/>
      <c r="EA873" s="111"/>
      <c r="EB873" s="17"/>
      <c r="EC873" s="17"/>
      <c r="ED873" s="17"/>
      <c r="EE873" s="17"/>
      <c r="EF873" s="17"/>
      <c r="EG873" s="17"/>
      <c r="EH873" s="17"/>
      <c r="EI873" s="17"/>
      <c r="EJ873" s="17"/>
      <c r="EK873" s="17"/>
    </row>
    <row r="874" spans="1:141" ht="16.5" customHeight="1">
      <c r="A874" s="17"/>
      <c r="B874" s="17"/>
      <c r="C874" s="17"/>
      <c r="D874" s="145"/>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46"/>
      <c r="AI874" s="146"/>
      <c r="AJ874" s="17"/>
      <c r="AK874" s="17"/>
      <c r="AL874" s="146"/>
      <c r="AM874" s="146"/>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11"/>
      <c r="DW874" s="111"/>
      <c r="DX874" s="111"/>
      <c r="DY874" s="111"/>
      <c r="DZ874" s="111"/>
      <c r="EA874" s="111"/>
      <c r="EB874" s="17"/>
      <c r="EC874" s="17"/>
      <c r="ED874" s="17"/>
      <c r="EE874" s="17"/>
      <c r="EF874" s="17"/>
      <c r="EG874" s="17"/>
      <c r="EH874" s="17"/>
      <c r="EI874" s="17"/>
      <c r="EJ874" s="17"/>
      <c r="EK874" s="17"/>
    </row>
    <row r="875" spans="1:141" ht="16.5" customHeight="1">
      <c r="A875" s="17"/>
      <c r="B875" s="17"/>
      <c r="C875" s="17"/>
      <c r="D875" s="145"/>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46"/>
      <c r="AI875" s="146"/>
      <c r="AJ875" s="17"/>
      <c r="AK875" s="17"/>
      <c r="AL875" s="146"/>
      <c r="AM875" s="146"/>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11"/>
      <c r="DW875" s="111"/>
      <c r="DX875" s="111"/>
      <c r="DY875" s="111"/>
      <c r="DZ875" s="111"/>
      <c r="EA875" s="111"/>
      <c r="EB875" s="17"/>
      <c r="EC875" s="17"/>
      <c r="ED875" s="17"/>
      <c r="EE875" s="17"/>
      <c r="EF875" s="17"/>
      <c r="EG875" s="17"/>
      <c r="EH875" s="17"/>
      <c r="EI875" s="17"/>
      <c r="EJ875" s="17"/>
      <c r="EK875" s="17"/>
    </row>
    <row r="876" spans="1:141" ht="16.5" customHeight="1">
      <c r="A876" s="17"/>
      <c r="B876" s="17"/>
      <c r="C876" s="17"/>
      <c r="D876" s="145"/>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46"/>
      <c r="AI876" s="146"/>
      <c r="AJ876" s="17"/>
      <c r="AK876" s="17"/>
      <c r="AL876" s="146"/>
      <c r="AM876" s="146"/>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11"/>
      <c r="DW876" s="111"/>
      <c r="DX876" s="111"/>
      <c r="DY876" s="111"/>
      <c r="DZ876" s="111"/>
      <c r="EA876" s="111"/>
      <c r="EB876" s="17"/>
      <c r="EC876" s="17"/>
      <c r="ED876" s="17"/>
      <c r="EE876" s="17"/>
      <c r="EF876" s="17"/>
      <c r="EG876" s="17"/>
      <c r="EH876" s="17"/>
      <c r="EI876" s="17"/>
      <c r="EJ876" s="17"/>
      <c r="EK876" s="17"/>
    </row>
    <row r="877" spans="1:141" ht="16.5" customHeight="1">
      <c r="A877" s="17"/>
      <c r="B877" s="17"/>
      <c r="C877" s="17"/>
      <c r="D877" s="145"/>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46"/>
      <c r="AI877" s="146"/>
      <c r="AJ877" s="17"/>
      <c r="AK877" s="17"/>
      <c r="AL877" s="146"/>
      <c r="AM877" s="146"/>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11"/>
      <c r="DW877" s="111"/>
      <c r="DX877" s="111"/>
      <c r="DY877" s="111"/>
      <c r="DZ877" s="111"/>
      <c r="EA877" s="111"/>
      <c r="EB877" s="17"/>
      <c r="EC877" s="17"/>
      <c r="ED877" s="17"/>
      <c r="EE877" s="17"/>
      <c r="EF877" s="17"/>
      <c r="EG877" s="17"/>
      <c r="EH877" s="17"/>
      <c r="EI877" s="17"/>
      <c r="EJ877" s="17"/>
      <c r="EK877" s="17"/>
    </row>
    <row r="878" spans="1:141" ht="16.5" customHeight="1">
      <c r="A878" s="17"/>
      <c r="B878" s="17"/>
      <c r="C878" s="17"/>
      <c r="D878" s="145"/>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46"/>
      <c r="AI878" s="146"/>
      <c r="AJ878" s="17"/>
      <c r="AK878" s="17"/>
      <c r="AL878" s="146"/>
      <c r="AM878" s="146"/>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11"/>
      <c r="DW878" s="111"/>
      <c r="DX878" s="111"/>
      <c r="DY878" s="111"/>
      <c r="DZ878" s="111"/>
      <c r="EA878" s="111"/>
      <c r="EB878" s="17"/>
      <c r="EC878" s="17"/>
      <c r="ED878" s="17"/>
      <c r="EE878" s="17"/>
      <c r="EF878" s="17"/>
      <c r="EG878" s="17"/>
      <c r="EH878" s="17"/>
      <c r="EI878" s="17"/>
      <c r="EJ878" s="17"/>
      <c r="EK878" s="17"/>
    </row>
    <row r="879" spans="1:141" ht="16.5" customHeight="1">
      <c r="A879" s="17"/>
      <c r="B879" s="17"/>
      <c r="C879" s="17"/>
      <c r="D879" s="145"/>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46"/>
      <c r="AI879" s="146"/>
      <c r="AJ879" s="17"/>
      <c r="AK879" s="17"/>
      <c r="AL879" s="146"/>
      <c r="AM879" s="146"/>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11"/>
      <c r="DW879" s="111"/>
      <c r="DX879" s="111"/>
      <c r="DY879" s="111"/>
      <c r="DZ879" s="111"/>
      <c r="EA879" s="111"/>
      <c r="EB879" s="17"/>
      <c r="EC879" s="17"/>
      <c r="ED879" s="17"/>
      <c r="EE879" s="17"/>
      <c r="EF879" s="17"/>
      <c r="EG879" s="17"/>
      <c r="EH879" s="17"/>
      <c r="EI879" s="17"/>
      <c r="EJ879" s="17"/>
      <c r="EK879" s="17"/>
    </row>
    <row r="880" spans="1:141" ht="16.5" customHeight="1">
      <c r="A880" s="17"/>
      <c r="B880" s="17"/>
      <c r="C880" s="17"/>
      <c r="D880" s="145"/>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46"/>
      <c r="AI880" s="146"/>
      <c r="AJ880" s="17"/>
      <c r="AK880" s="17"/>
      <c r="AL880" s="146"/>
      <c r="AM880" s="146"/>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11"/>
      <c r="DW880" s="111"/>
      <c r="DX880" s="111"/>
      <c r="DY880" s="111"/>
      <c r="DZ880" s="111"/>
      <c r="EA880" s="111"/>
      <c r="EB880" s="17"/>
      <c r="EC880" s="17"/>
      <c r="ED880" s="17"/>
      <c r="EE880" s="17"/>
      <c r="EF880" s="17"/>
      <c r="EG880" s="17"/>
      <c r="EH880" s="17"/>
      <c r="EI880" s="17"/>
      <c r="EJ880" s="17"/>
      <c r="EK880" s="17"/>
    </row>
    <row r="881" spans="1:141" ht="16.5" customHeight="1">
      <c r="A881" s="17"/>
      <c r="B881" s="17"/>
      <c r="C881" s="17"/>
      <c r="D881" s="145"/>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46"/>
      <c r="AI881" s="146"/>
      <c r="AJ881" s="17"/>
      <c r="AK881" s="17"/>
      <c r="AL881" s="146"/>
      <c r="AM881" s="146"/>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11"/>
      <c r="DW881" s="111"/>
      <c r="DX881" s="111"/>
      <c r="DY881" s="111"/>
      <c r="DZ881" s="111"/>
      <c r="EA881" s="111"/>
      <c r="EB881" s="17"/>
      <c r="EC881" s="17"/>
      <c r="ED881" s="17"/>
      <c r="EE881" s="17"/>
      <c r="EF881" s="17"/>
      <c r="EG881" s="17"/>
      <c r="EH881" s="17"/>
      <c r="EI881" s="17"/>
      <c r="EJ881" s="17"/>
      <c r="EK881" s="17"/>
    </row>
    <row r="882" spans="1:141" ht="16.5" customHeight="1">
      <c r="A882" s="17"/>
      <c r="B882" s="17"/>
      <c r="C882" s="17"/>
      <c r="D882" s="145"/>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46"/>
      <c r="AI882" s="146"/>
      <c r="AJ882" s="17"/>
      <c r="AK882" s="17"/>
      <c r="AL882" s="146"/>
      <c r="AM882" s="146"/>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11"/>
      <c r="DW882" s="111"/>
      <c r="DX882" s="111"/>
      <c r="DY882" s="111"/>
      <c r="DZ882" s="111"/>
      <c r="EA882" s="111"/>
      <c r="EB882" s="17"/>
      <c r="EC882" s="17"/>
      <c r="ED882" s="17"/>
      <c r="EE882" s="17"/>
      <c r="EF882" s="17"/>
      <c r="EG882" s="17"/>
      <c r="EH882" s="17"/>
      <c r="EI882" s="17"/>
      <c r="EJ882" s="17"/>
      <c r="EK882" s="17"/>
    </row>
    <row r="883" spans="1:141" ht="16.5" customHeight="1">
      <c r="A883" s="17"/>
      <c r="B883" s="17"/>
      <c r="C883" s="17"/>
      <c r="D883" s="145"/>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46"/>
      <c r="AI883" s="146"/>
      <c r="AJ883" s="17"/>
      <c r="AK883" s="17"/>
      <c r="AL883" s="146"/>
      <c r="AM883" s="146"/>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11"/>
      <c r="DW883" s="111"/>
      <c r="DX883" s="111"/>
      <c r="DY883" s="111"/>
      <c r="DZ883" s="111"/>
      <c r="EA883" s="111"/>
      <c r="EB883" s="17"/>
      <c r="EC883" s="17"/>
      <c r="ED883" s="17"/>
      <c r="EE883" s="17"/>
      <c r="EF883" s="17"/>
      <c r="EG883" s="17"/>
      <c r="EH883" s="17"/>
      <c r="EI883" s="17"/>
      <c r="EJ883" s="17"/>
      <c r="EK883" s="17"/>
    </row>
    <row r="884" spans="1:141" ht="16.5" customHeight="1">
      <c r="A884" s="17"/>
      <c r="B884" s="17"/>
      <c r="C884" s="17"/>
      <c r="D884" s="145"/>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46"/>
      <c r="AI884" s="146"/>
      <c r="AJ884" s="17"/>
      <c r="AK884" s="17"/>
      <c r="AL884" s="146"/>
      <c r="AM884" s="146"/>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11"/>
      <c r="DW884" s="111"/>
      <c r="DX884" s="111"/>
      <c r="DY884" s="111"/>
      <c r="DZ884" s="111"/>
      <c r="EA884" s="111"/>
      <c r="EB884" s="17"/>
      <c r="EC884" s="17"/>
      <c r="ED884" s="17"/>
      <c r="EE884" s="17"/>
      <c r="EF884" s="17"/>
      <c r="EG884" s="17"/>
      <c r="EH884" s="17"/>
      <c r="EI884" s="17"/>
      <c r="EJ884" s="17"/>
      <c r="EK884" s="17"/>
    </row>
    <row r="885" spans="1:141" ht="16.5" customHeight="1">
      <c r="A885" s="17"/>
      <c r="B885" s="17"/>
      <c r="C885" s="17"/>
      <c r="D885" s="145"/>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46"/>
      <c r="AI885" s="146"/>
      <c r="AJ885" s="17"/>
      <c r="AK885" s="17"/>
      <c r="AL885" s="146"/>
      <c r="AM885" s="146"/>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11"/>
      <c r="DW885" s="111"/>
      <c r="DX885" s="111"/>
      <c r="DY885" s="111"/>
      <c r="DZ885" s="111"/>
      <c r="EA885" s="111"/>
      <c r="EB885" s="17"/>
      <c r="EC885" s="17"/>
      <c r="ED885" s="17"/>
      <c r="EE885" s="17"/>
      <c r="EF885" s="17"/>
      <c r="EG885" s="17"/>
      <c r="EH885" s="17"/>
      <c r="EI885" s="17"/>
      <c r="EJ885" s="17"/>
      <c r="EK885" s="17"/>
    </row>
    <row r="886" spans="1:141" ht="16.5" customHeight="1">
      <c r="A886" s="17"/>
      <c r="B886" s="17"/>
      <c r="C886" s="17"/>
      <c r="D886" s="145"/>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46"/>
      <c r="AI886" s="146"/>
      <c r="AJ886" s="17"/>
      <c r="AK886" s="17"/>
      <c r="AL886" s="146"/>
      <c r="AM886" s="146"/>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11"/>
      <c r="DW886" s="111"/>
      <c r="DX886" s="111"/>
      <c r="DY886" s="111"/>
      <c r="DZ886" s="111"/>
      <c r="EA886" s="111"/>
      <c r="EB886" s="17"/>
      <c r="EC886" s="17"/>
      <c r="ED886" s="17"/>
      <c r="EE886" s="17"/>
      <c r="EF886" s="17"/>
      <c r="EG886" s="17"/>
      <c r="EH886" s="17"/>
      <c r="EI886" s="17"/>
      <c r="EJ886" s="17"/>
      <c r="EK886" s="17"/>
    </row>
    <row r="887" spans="1:141" ht="16.5" customHeight="1">
      <c r="A887" s="17"/>
      <c r="B887" s="17"/>
      <c r="C887" s="17"/>
      <c r="D887" s="145"/>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46"/>
      <c r="AI887" s="146"/>
      <c r="AJ887" s="17"/>
      <c r="AK887" s="17"/>
      <c r="AL887" s="146"/>
      <c r="AM887" s="146"/>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11"/>
      <c r="DW887" s="111"/>
      <c r="DX887" s="111"/>
      <c r="DY887" s="111"/>
      <c r="DZ887" s="111"/>
      <c r="EA887" s="111"/>
      <c r="EB887" s="17"/>
      <c r="EC887" s="17"/>
      <c r="ED887" s="17"/>
      <c r="EE887" s="17"/>
      <c r="EF887" s="17"/>
      <c r="EG887" s="17"/>
      <c r="EH887" s="17"/>
      <c r="EI887" s="17"/>
      <c r="EJ887" s="17"/>
      <c r="EK887" s="17"/>
    </row>
    <row r="888" spans="1:141" ht="16.5" customHeight="1">
      <c r="A888" s="17"/>
      <c r="B888" s="17"/>
      <c r="C888" s="17"/>
      <c r="D888" s="145"/>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46"/>
      <c r="AI888" s="146"/>
      <c r="AJ888" s="17"/>
      <c r="AK888" s="17"/>
      <c r="AL888" s="146"/>
      <c r="AM888" s="146"/>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11"/>
      <c r="DW888" s="111"/>
      <c r="DX888" s="111"/>
      <c r="DY888" s="111"/>
      <c r="DZ888" s="111"/>
      <c r="EA888" s="111"/>
      <c r="EB888" s="17"/>
      <c r="EC888" s="17"/>
      <c r="ED888" s="17"/>
      <c r="EE888" s="17"/>
      <c r="EF888" s="17"/>
      <c r="EG888" s="17"/>
      <c r="EH888" s="17"/>
      <c r="EI888" s="17"/>
      <c r="EJ888" s="17"/>
      <c r="EK888" s="17"/>
    </row>
    <row r="889" spans="1:141" ht="16.5" customHeight="1">
      <c r="A889" s="17"/>
      <c r="B889" s="17"/>
      <c r="C889" s="17"/>
      <c r="D889" s="145"/>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46"/>
      <c r="AI889" s="146"/>
      <c r="AJ889" s="17"/>
      <c r="AK889" s="17"/>
      <c r="AL889" s="146"/>
      <c r="AM889" s="146"/>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11"/>
      <c r="DW889" s="111"/>
      <c r="DX889" s="111"/>
      <c r="DY889" s="111"/>
      <c r="DZ889" s="111"/>
      <c r="EA889" s="111"/>
      <c r="EB889" s="17"/>
      <c r="EC889" s="17"/>
      <c r="ED889" s="17"/>
      <c r="EE889" s="17"/>
      <c r="EF889" s="17"/>
      <c r="EG889" s="17"/>
      <c r="EH889" s="17"/>
      <c r="EI889" s="17"/>
      <c r="EJ889" s="17"/>
      <c r="EK889" s="17"/>
    </row>
    <row r="890" spans="1:141" ht="16.5" customHeight="1">
      <c r="A890" s="17"/>
      <c r="B890" s="17"/>
      <c r="C890" s="17"/>
      <c r="D890" s="145"/>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46"/>
      <c r="AI890" s="146"/>
      <c r="AJ890" s="17"/>
      <c r="AK890" s="17"/>
      <c r="AL890" s="146"/>
      <c r="AM890" s="146"/>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11"/>
      <c r="DW890" s="111"/>
      <c r="DX890" s="111"/>
      <c r="DY890" s="111"/>
      <c r="DZ890" s="111"/>
      <c r="EA890" s="111"/>
      <c r="EB890" s="17"/>
      <c r="EC890" s="17"/>
      <c r="ED890" s="17"/>
      <c r="EE890" s="17"/>
      <c r="EF890" s="17"/>
      <c r="EG890" s="17"/>
      <c r="EH890" s="17"/>
      <c r="EI890" s="17"/>
      <c r="EJ890" s="17"/>
      <c r="EK890" s="17"/>
    </row>
    <row r="891" spans="1:141" ht="16.5" customHeight="1">
      <c r="A891" s="17"/>
      <c r="B891" s="17"/>
      <c r="C891" s="17"/>
      <c r="D891" s="145"/>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46"/>
      <c r="AI891" s="146"/>
      <c r="AJ891" s="17"/>
      <c r="AK891" s="17"/>
      <c r="AL891" s="146"/>
      <c r="AM891" s="146"/>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11"/>
      <c r="DW891" s="111"/>
      <c r="DX891" s="111"/>
      <c r="DY891" s="111"/>
      <c r="DZ891" s="111"/>
      <c r="EA891" s="111"/>
      <c r="EB891" s="17"/>
      <c r="EC891" s="17"/>
      <c r="ED891" s="17"/>
      <c r="EE891" s="17"/>
      <c r="EF891" s="17"/>
      <c r="EG891" s="17"/>
      <c r="EH891" s="17"/>
      <c r="EI891" s="17"/>
      <c r="EJ891" s="17"/>
      <c r="EK891" s="17"/>
    </row>
    <row r="892" spans="1:141" ht="16.5" customHeight="1">
      <c r="A892" s="17"/>
      <c r="B892" s="17"/>
      <c r="C892" s="17"/>
      <c r="D892" s="145"/>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46"/>
      <c r="AI892" s="146"/>
      <c r="AJ892" s="17"/>
      <c r="AK892" s="17"/>
      <c r="AL892" s="146"/>
      <c r="AM892" s="146"/>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11"/>
      <c r="DW892" s="111"/>
      <c r="DX892" s="111"/>
      <c r="DY892" s="111"/>
      <c r="DZ892" s="111"/>
      <c r="EA892" s="111"/>
      <c r="EB892" s="17"/>
      <c r="EC892" s="17"/>
      <c r="ED892" s="17"/>
      <c r="EE892" s="17"/>
      <c r="EF892" s="17"/>
      <c r="EG892" s="17"/>
      <c r="EH892" s="17"/>
      <c r="EI892" s="17"/>
      <c r="EJ892" s="17"/>
      <c r="EK892" s="17"/>
    </row>
    <row r="893" spans="1:141" ht="16.5" customHeight="1">
      <c r="A893" s="17"/>
      <c r="B893" s="17"/>
      <c r="C893" s="17"/>
      <c r="D893" s="145"/>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46"/>
      <c r="AI893" s="146"/>
      <c r="AJ893" s="17"/>
      <c r="AK893" s="17"/>
      <c r="AL893" s="146"/>
      <c r="AM893" s="146"/>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11"/>
      <c r="DW893" s="111"/>
      <c r="DX893" s="111"/>
      <c r="DY893" s="111"/>
      <c r="DZ893" s="111"/>
      <c r="EA893" s="111"/>
      <c r="EB893" s="17"/>
      <c r="EC893" s="17"/>
      <c r="ED893" s="17"/>
      <c r="EE893" s="17"/>
      <c r="EF893" s="17"/>
      <c r="EG893" s="17"/>
      <c r="EH893" s="17"/>
      <c r="EI893" s="17"/>
      <c r="EJ893" s="17"/>
      <c r="EK893" s="17"/>
    </row>
    <row r="894" spans="1:141" ht="16.5" customHeight="1">
      <c r="A894" s="17"/>
      <c r="B894" s="17"/>
      <c r="C894" s="17"/>
      <c r="D894" s="145"/>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46"/>
      <c r="AI894" s="146"/>
      <c r="AJ894" s="17"/>
      <c r="AK894" s="17"/>
      <c r="AL894" s="146"/>
      <c r="AM894" s="146"/>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11"/>
      <c r="DW894" s="111"/>
      <c r="DX894" s="111"/>
      <c r="DY894" s="111"/>
      <c r="DZ894" s="111"/>
      <c r="EA894" s="111"/>
      <c r="EB894" s="17"/>
      <c r="EC894" s="17"/>
      <c r="ED894" s="17"/>
      <c r="EE894" s="17"/>
      <c r="EF894" s="17"/>
      <c r="EG894" s="17"/>
      <c r="EH894" s="17"/>
      <c r="EI894" s="17"/>
      <c r="EJ894" s="17"/>
      <c r="EK894" s="17"/>
    </row>
    <row r="895" spans="1:141" ht="16.5" customHeight="1">
      <c r="A895" s="17"/>
      <c r="B895" s="17"/>
      <c r="C895" s="17"/>
      <c r="D895" s="145"/>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46"/>
      <c r="AI895" s="146"/>
      <c r="AJ895" s="17"/>
      <c r="AK895" s="17"/>
      <c r="AL895" s="146"/>
      <c r="AM895" s="146"/>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11"/>
      <c r="DW895" s="111"/>
      <c r="DX895" s="111"/>
      <c r="DY895" s="111"/>
      <c r="DZ895" s="111"/>
      <c r="EA895" s="111"/>
      <c r="EB895" s="17"/>
      <c r="EC895" s="17"/>
      <c r="ED895" s="17"/>
      <c r="EE895" s="17"/>
      <c r="EF895" s="17"/>
      <c r="EG895" s="17"/>
      <c r="EH895" s="17"/>
      <c r="EI895" s="17"/>
      <c r="EJ895" s="17"/>
      <c r="EK895" s="17"/>
    </row>
    <row r="896" spans="1:141" ht="16.5" customHeight="1">
      <c r="A896" s="17"/>
      <c r="B896" s="17"/>
      <c r="C896" s="17"/>
      <c r="D896" s="145"/>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46"/>
      <c r="AI896" s="146"/>
      <c r="AJ896" s="17"/>
      <c r="AK896" s="17"/>
      <c r="AL896" s="146"/>
      <c r="AM896" s="146"/>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11"/>
      <c r="DW896" s="111"/>
      <c r="DX896" s="111"/>
      <c r="DY896" s="111"/>
      <c r="DZ896" s="111"/>
      <c r="EA896" s="111"/>
      <c r="EB896" s="17"/>
      <c r="EC896" s="17"/>
      <c r="ED896" s="17"/>
      <c r="EE896" s="17"/>
      <c r="EF896" s="17"/>
      <c r="EG896" s="17"/>
      <c r="EH896" s="17"/>
      <c r="EI896" s="17"/>
      <c r="EJ896" s="17"/>
      <c r="EK896" s="17"/>
    </row>
    <row r="897" spans="1:141" ht="16.5" customHeight="1">
      <c r="A897" s="17"/>
      <c r="B897" s="17"/>
      <c r="C897" s="17"/>
      <c r="D897" s="145"/>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46"/>
      <c r="AI897" s="146"/>
      <c r="AJ897" s="17"/>
      <c r="AK897" s="17"/>
      <c r="AL897" s="146"/>
      <c r="AM897" s="146"/>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11"/>
      <c r="DW897" s="111"/>
      <c r="DX897" s="111"/>
      <c r="DY897" s="111"/>
      <c r="DZ897" s="111"/>
      <c r="EA897" s="111"/>
      <c r="EB897" s="17"/>
      <c r="EC897" s="17"/>
      <c r="ED897" s="17"/>
      <c r="EE897" s="17"/>
      <c r="EF897" s="17"/>
      <c r="EG897" s="17"/>
      <c r="EH897" s="17"/>
      <c r="EI897" s="17"/>
      <c r="EJ897" s="17"/>
      <c r="EK897" s="17"/>
    </row>
    <row r="898" spans="1:141" ht="16.5" customHeight="1">
      <c r="A898" s="17"/>
      <c r="B898" s="17"/>
      <c r="C898" s="17"/>
      <c r="D898" s="145"/>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46"/>
      <c r="AI898" s="146"/>
      <c r="AJ898" s="17"/>
      <c r="AK898" s="17"/>
      <c r="AL898" s="146"/>
      <c r="AM898" s="146"/>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11"/>
      <c r="DW898" s="111"/>
      <c r="DX898" s="111"/>
      <c r="DY898" s="111"/>
      <c r="DZ898" s="111"/>
      <c r="EA898" s="111"/>
      <c r="EB898" s="17"/>
      <c r="EC898" s="17"/>
      <c r="ED898" s="17"/>
      <c r="EE898" s="17"/>
      <c r="EF898" s="17"/>
      <c r="EG898" s="17"/>
      <c r="EH898" s="17"/>
      <c r="EI898" s="17"/>
      <c r="EJ898" s="17"/>
      <c r="EK898" s="17"/>
    </row>
    <row r="899" spans="1:141" ht="16.5" customHeight="1">
      <c r="A899" s="17"/>
      <c r="B899" s="17"/>
      <c r="C899" s="17"/>
      <c r="D899" s="145"/>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46"/>
      <c r="AI899" s="146"/>
      <c r="AJ899" s="17"/>
      <c r="AK899" s="17"/>
      <c r="AL899" s="146"/>
      <c r="AM899" s="146"/>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11"/>
      <c r="DW899" s="111"/>
      <c r="DX899" s="111"/>
      <c r="DY899" s="111"/>
      <c r="DZ899" s="111"/>
      <c r="EA899" s="111"/>
      <c r="EB899" s="17"/>
      <c r="EC899" s="17"/>
      <c r="ED899" s="17"/>
      <c r="EE899" s="17"/>
      <c r="EF899" s="17"/>
      <c r="EG899" s="17"/>
      <c r="EH899" s="17"/>
      <c r="EI899" s="17"/>
      <c r="EJ899" s="17"/>
      <c r="EK899" s="17"/>
    </row>
    <row r="900" spans="1:141" ht="16.5" customHeight="1">
      <c r="A900" s="17"/>
      <c r="B900" s="17"/>
      <c r="C900" s="17"/>
      <c r="D900" s="145"/>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46"/>
      <c r="AI900" s="146"/>
      <c r="AJ900" s="17"/>
      <c r="AK900" s="17"/>
      <c r="AL900" s="146"/>
      <c r="AM900" s="146"/>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11"/>
      <c r="DW900" s="111"/>
      <c r="DX900" s="111"/>
      <c r="DY900" s="111"/>
      <c r="DZ900" s="111"/>
      <c r="EA900" s="111"/>
      <c r="EB900" s="17"/>
      <c r="EC900" s="17"/>
      <c r="ED900" s="17"/>
      <c r="EE900" s="17"/>
      <c r="EF900" s="17"/>
      <c r="EG900" s="17"/>
      <c r="EH900" s="17"/>
      <c r="EI900" s="17"/>
      <c r="EJ900" s="17"/>
      <c r="EK900" s="17"/>
    </row>
    <row r="901" spans="1:141" ht="16.5" customHeight="1">
      <c r="A901" s="17"/>
      <c r="B901" s="17"/>
      <c r="C901" s="17"/>
      <c r="D901" s="145"/>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46"/>
      <c r="AI901" s="146"/>
      <c r="AJ901" s="17"/>
      <c r="AK901" s="17"/>
      <c r="AL901" s="146"/>
      <c r="AM901" s="146"/>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11"/>
      <c r="DW901" s="111"/>
      <c r="DX901" s="111"/>
      <c r="DY901" s="111"/>
      <c r="DZ901" s="111"/>
      <c r="EA901" s="111"/>
      <c r="EB901" s="17"/>
      <c r="EC901" s="17"/>
      <c r="ED901" s="17"/>
      <c r="EE901" s="17"/>
      <c r="EF901" s="17"/>
      <c r="EG901" s="17"/>
      <c r="EH901" s="17"/>
      <c r="EI901" s="17"/>
      <c r="EJ901" s="17"/>
      <c r="EK901" s="17"/>
    </row>
    <row r="902" spans="1:141" ht="16.5" customHeight="1">
      <c r="A902" s="17"/>
      <c r="B902" s="17"/>
      <c r="C902" s="17"/>
      <c r="D902" s="145"/>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46"/>
      <c r="AI902" s="146"/>
      <c r="AJ902" s="17"/>
      <c r="AK902" s="17"/>
      <c r="AL902" s="146"/>
      <c r="AM902" s="146"/>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11"/>
      <c r="DW902" s="111"/>
      <c r="DX902" s="111"/>
      <c r="DY902" s="111"/>
      <c r="DZ902" s="111"/>
      <c r="EA902" s="111"/>
      <c r="EB902" s="17"/>
      <c r="EC902" s="17"/>
      <c r="ED902" s="17"/>
      <c r="EE902" s="17"/>
      <c r="EF902" s="17"/>
      <c r="EG902" s="17"/>
      <c r="EH902" s="17"/>
      <c r="EI902" s="17"/>
      <c r="EJ902" s="17"/>
      <c r="EK902" s="17"/>
    </row>
    <row r="903" spans="1:141" ht="16.5" customHeight="1">
      <c r="A903" s="17"/>
      <c r="B903" s="17"/>
      <c r="C903" s="17"/>
      <c r="D903" s="145"/>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46"/>
      <c r="AI903" s="146"/>
      <c r="AJ903" s="17"/>
      <c r="AK903" s="17"/>
      <c r="AL903" s="146"/>
      <c r="AM903" s="146"/>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11"/>
      <c r="DW903" s="111"/>
      <c r="DX903" s="111"/>
      <c r="DY903" s="111"/>
      <c r="DZ903" s="111"/>
      <c r="EA903" s="111"/>
      <c r="EB903" s="17"/>
      <c r="EC903" s="17"/>
      <c r="ED903" s="17"/>
      <c r="EE903" s="17"/>
      <c r="EF903" s="17"/>
      <c r="EG903" s="17"/>
      <c r="EH903" s="17"/>
      <c r="EI903" s="17"/>
      <c r="EJ903" s="17"/>
      <c r="EK903" s="17"/>
    </row>
    <row r="904" spans="1:141" ht="16.5" customHeight="1">
      <c r="A904" s="17"/>
      <c r="B904" s="17"/>
      <c r="C904" s="17"/>
      <c r="D904" s="145"/>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46"/>
      <c r="AI904" s="146"/>
      <c r="AJ904" s="17"/>
      <c r="AK904" s="17"/>
      <c r="AL904" s="146"/>
      <c r="AM904" s="146"/>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11"/>
      <c r="DW904" s="111"/>
      <c r="DX904" s="111"/>
      <c r="DY904" s="111"/>
      <c r="DZ904" s="111"/>
      <c r="EA904" s="111"/>
      <c r="EB904" s="17"/>
      <c r="EC904" s="17"/>
      <c r="ED904" s="17"/>
      <c r="EE904" s="17"/>
      <c r="EF904" s="17"/>
      <c r="EG904" s="17"/>
      <c r="EH904" s="17"/>
      <c r="EI904" s="17"/>
      <c r="EJ904" s="17"/>
      <c r="EK904" s="17"/>
    </row>
    <row r="905" spans="1:141" ht="16.5" customHeight="1">
      <c r="A905" s="17"/>
      <c r="B905" s="17"/>
      <c r="C905" s="17"/>
      <c r="D905" s="145"/>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46"/>
      <c r="AI905" s="146"/>
      <c r="AJ905" s="17"/>
      <c r="AK905" s="17"/>
      <c r="AL905" s="146"/>
      <c r="AM905" s="146"/>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11"/>
      <c r="DW905" s="111"/>
      <c r="DX905" s="111"/>
      <c r="DY905" s="111"/>
      <c r="DZ905" s="111"/>
      <c r="EA905" s="111"/>
      <c r="EB905" s="17"/>
      <c r="EC905" s="17"/>
      <c r="ED905" s="17"/>
      <c r="EE905" s="17"/>
      <c r="EF905" s="17"/>
      <c r="EG905" s="17"/>
      <c r="EH905" s="17"/>
      <c r="EI905" s="17"/>
      <c r="EJ905" s="17"/>
      <c r="EK905" s="17"/>
    </row>
    <row r="906" spans="1:141" ht="16.5" customHeight="1">
      <c r="A906" s="17"/>
      <c r="B906" s="17"/>
      <c r="C906" s="17"/>
      <c r="D906" s="145"/>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46"/>
      <c r="AI906" s="146"/>
      <c r="AJ906" s="17"/>
      <c r="AK906" s="17"/>
      <c r="AL906" s="146"/>
      <c r="AM906" s="146"/>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11"/>
      <c r="DW906" s="111"/>
      <c r="DX906" s="111"/>
      <c r="DY906" s="111"/>
      <c r="DZ906" s="111"/>
      <c r="EA906" s="111"/>
      <c r="EB906" s="17"/>
      <c r="EC906" s="17"/>
      <c r="ED906" s="17"/>
      <c r="EE906" s="17"/>
      <c r="EF906" s="17"/>
      <c r="EG906" s="17"/>
      <c r="EH906" s="17"/>
      <c r="EI906" s="17"/>
      <c r="EJ906" s="17"/>
      <c r="EK906" s="17"/>
    </row>
    <row r="907" spans="1:141" ht="16.5" customHeight="1">
      <c r="A907" s="17"/>
      <c r="B907" s="17"/>
      <c r="C907" s="17"/>
      <c r="D907" s="145"/>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46"/>
      <c r="AI907" s="146"/>
      <c r="AJ907" s="17"/>
      <c r="AK907" s="17"/>
      <c r="AL907" s="146"/>
      <c r="AM907" s="146"/>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11"/>
      <c r="DW907" s="111"/>
      <c r="DX907" s="111"/>
      <c r="DY907" s="111"/>
      <c r="DZ907" s="111"/>
      <c r="EA907" s="111"/>
      <c r="EB907" s="17"/>
      <c r="EC907" s="17"/>
      <c r="ED907" s="17"/>
      <c r="EE907" s="17"/>
      <c r="EF907" s="17"/>
      <c r="EG907" s="17"/>
      <c r="EH907" s="17"/>
      <c r="EI907" s="17"/>
      <c r="EJ907" s="17"/>
      <c r="EK907" s="17"/>
    </row>
    <row r="908" spans="1:141" ht="16.5" customHeight="1">
      <c r="A908" s="17"/>
      <c r="B908" s="17"/>
      <c r="C908" s="17"/>
      <c r="D908" s="145"/>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46"/>
      <c r="AI908" s="146"/>
      <c r="AJ908" s="17"/>
      <c r="AK908" s="17"/>
      <c r="AL908" s="146"/>
      <c r="AM908" s="146"/>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11"/>
      <c r="DW908" s="111"/>
      <c r="DX908" s="111"/>
      <c r="DY908" s="111"/>
      <c r="DZ908" s="111"/>
      <c r="EA908" s="111"/>
      <c r="EB908" s="17"/>
      <c r="EC908" s="17"/>
      <c r="ED908" s="17"/>
      <c r="EE908" s="17"/>
      <c r="EF908" s="17"/>
      <c r="EG908" s="17"/>
      <c r="EH908" s="17"/>
      <c r="EI908" s="17"/>
      <c r="EJ908" s="17"/>
      <c r="EK908" s="17"/>
    </row>
    <row r="909" spans="1:141" ht="16.5" customHeight="1">
      <c r="A909" s="17"/>
      <c r="B909" s="17"/>
      <c r="C909" s="17"/>
      <c r="D909" s="145"/>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46"/>
      <c r="AI909" s="146"/>
      <c r="AJ909" s="17"/>
      <c r="AK909" s="17"/>
      <c r="AL909" s="146"/>
      <c r="AM909" s="146"/>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11"/>
      <c r="DW909" s="111"/>
      <c r="DX909" s="111"/>
      <c r="DY909" s="111"/>
      <c r="DZ909" s="111"/>
      <c r="EA909" s="111"/>
      <c r="EB909" s="17"/>
      <c r="EC909" s="17"/>
      <c r="ED909" s="17"/>
      <c r="EE909" s="17"/>
      <c r="EF909" s="17"/>
      <c r="EG909" s="17"/>
      <c r="EH909" s="17"/>
      <c r="EI909" s="17"/>
      <c r="EJ909" s="17"/>
      <c r="EK909" s="17"/>
    </row>
    <row r="910" spans="1:141" ht="16.5" customHeight="1">
      <c r="A910" s="17"/>
      <c r="B910" s="17"/>
      <c r="C910" s="17"/>
      <c r="D910" s="145"/>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46"/>
      <c r="AI910" s="146"/>
      <c r="AJ910" s="17"/>
      <c r="AK910" s="17"/>
      <c r="AL910" s="146"/>
      <c r="AM910" s="146"/>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11"/>
      <c r="DW910" s="111"/>
      <c r="DX910" s="111"/>
      <c r="DY910" s="111"/>
      <c r="DZ910" s="111"/>
      <c r="EA910" s="111"/>
      <c r="EB910" s="17"/>
      <c r="EC910" s="17"/>
      <c r="ED910" s="17"/>
      <c r="EE910" s="17"/>
      <c r="EF910" s="17"/>
      <c r="EG910" s="17"/>
      <c r="EH910" s="17"/>
      <c r="EI910" s="17"/>
      <c r="EJ910" s="17"/>
      <c r="EK910" s="17"/>
    </row>
    <row r="911" spans="1:141" ht="16.5" customHeight="1">
      <c r="A911" s="17"/>
      <c r="B911" s="17"/>
      <c r="C911" s="17"/>
      <c r="D911" s="145"/>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46"/>
      <c r="AI911" s="146"/>
      <c r="AJ911" s="17"/>
      <c r="AK911" s="17"/>
      <c r="AL911" s="146"/>
      <c r="AM911" s="146"/>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11"/>
      <c r="DW911" s="111"/>
      <c r="DX911" s="111"/>
      <c r="DY911" s="111"/>
      <c r="DZ911" s="111"/>
      <c r="EA911" s="111"/>
      <c r="EB911" s="17"/>
      <c r="EC911" s="17"/>
      <c r="ED911" s="17"/>
      <c r="EE911" s="17"/>
      <c r="EF911" s="17"/>
      <c r="EG911" s="17"/>
      <c r="EH911" s="17"/>
      <c r="EI911" s="17"/>
      <c r="EJ911" s="17"/>
      <c r="EK911" s="17"/>
    </row>
    <row r="912" spans="1:141" ht="16.5" customHeight="1">
      <c r="A912" s="17"/>
      <c r="B912" s="17"/>
      <c r="C912" s="17"/>
      <c r="D912" s="145"/>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46"/>
      <c r="AI912" s="146"/>
      <c r="AJ912" s="17"/>
      <c r="AK912" s="17"/>
      <c r="AL912" s="146"/>
      <c r="AM912" s="146"/>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11"/>
      <c r="DW912" s="111"/>
      <c r="DX912" s="111"/>
      <c r="DY912" s="111"/>
      <c r="DZ912" s="111"/>
      <c r="EA912" s="111"/>
      <c r="EB912" s="17"/>
      <c r="EC912" s="17"/>
      <c r="ED912" s="17"/>
      <c r="EE912" s="17"/>
      <c r="EF912" s="17"/>
      <c r="EG912" s="17"/>
      <c r="EH912" s="17"/>
      <c r="EI912" s="17"/>
      <c r="EJ912" s="17"/>
      <c r="EK912" s="17"/>
    </row>
    <row r="913" spans="1:141" ht="16.5" customHeight="1">
      <c r="A913" s="17"/>
      <c r="B913" s="17"/>
      <c r="C913" s="17"/>
      <c r="D913" s="145"/>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46"/>
      <c r="AI913" s="146"/>
      <c r="AJ913" s="17"/>
      <c r="AK913" s="17"/>
      <c r="AL913" s="146"/>
      <c r="AM913" s="146"/>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11"/>
      <c r="DW913" s="111"/>
      <c r="DX913" s="111"/>
      <c r="DY913" s="111"/>
      <c r="DZ913" s="111"/>
      <c r="EA913" s="111"/>
      <c r="EB913" s="17"/>
      <c r="EC913" s="17"/>
      <c r="ED913" s="17"/>
      <c r="EE913" s="17"/>
      <c r="EF913" s="17"/>
      <c r="EG913" s="17"/>
      <c r="EH913" s="17"/>
      <c r="EI913" s="17"/>
      <c r="EJ913" s="17"/>
      <c r="EK913" s="17"/>
    </row>
    <row r="914" spans="1:141" ht="16.5" customHeight="1">
      <c r="A914" s="17"/>
      <c r="B914" s="17"/>
      <c r="C914" s="17"/>
      <c r="D914" s="145"/>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46"/>
      <c r="AI914" s="146"/>
      <c r="AJ914" s="17"/>
      <c r="AK914" s="17"/>
      <c r="AL914" s="146"/>
      <c r="AM914" s="146"/>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11"/>
      <c r="DW914" s="111"/>
      <c r="DX914" s="111"/>
      <c r="DY914" s="111"/>
      <c r="DZ914" s="111"/>
      <c r="EA914" s="111"/>
      <c r="EB914" s="17"/>
      <c r="EC914" s="17"/>
      <c r="ED914" s="17"/>
      <c r="EE914" s="17"/>
      <c r="EF914" s="17"/>
      <c r="EG914" s="17"/>
      <c r="EH914" s="17"/>
      <c r="EI914" s="17"/>
      <c r="EJ914" s="17"/>
      <c r="EK914" s="17"/>
    </row>
    <row r="915" spans="1:141" ht="16.5" customHeight="1">
      <c r="A915" s="17"/>
      <c r="B915" s="17"/>
      <c r="C915" s="17"/>
      <c r="D915" s="145"/>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46"/>
      <c r="AI915" s="146"/>
      <c r="AJ915" s="17"/>
      <c r="AK915" s="17"/>
      <c r="AL915" s="146"/>
      <c r="AM915" s="146"/>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11"/>
      <c r="DW915" s="111"/>
      <c r="DX915" s="111"/>
      <c r="DY915" s="111"/>
      <c r="DZ915" s="111"/>
      <c r="EA915" s="111"/>
      <c r="EB915" s="17"/>
      <c r="EC915" s="17"/>
      <c r="ED915" s="17"/>
      <c r="EE915" s="17"/>
      <c r="EF915" s="17"/>
      <c r="EG915" s="17"/>
      <c r="EH915" s="17"/>
      <c r="EI915" s="17"/>
      <c r="EJ915" s="17"/>
      <c r="EK915" s="17"/>
    </row>
    <row r="916" spans="1:141" ht="16.5" customHeight="1">
      <c r="A916" s="17"/>
      <c r="B916" s="17"/>
      <c r="C916" s="17"/>
      <c r="D916" s="145"/>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46"/>
      <c r="AI916" s="146"/>
      <c r="AJ916" s="17"/>
      <c r="AK916" s="17"/>
      <c r="AL916" s="146"/>
      <c r="AM916" s="146"/>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11"/>
      <c r="DW916" s="111"/>
      <c r="DX916" s="111"/>
      <c r="DY916" s="111"/>
      <c r="DZ916" s="111"/>
      <c r="EA916" s="111"/>
      <c r="EB916" s="17"/>
      <c r="EC916" s="17"/>
      <c r="ED916" s="17"/>
      <c r="EE916" s="17"/>
      <c r="EF916" s="17"/>
      <c r="EG916" s="17"/>
      <c r="EH916" s="17"/>
      <c r="EI916" s="17"/>
      <c r="EJ916" s="17"/>
      <c r="EK916" s="17"/>
    </row>
    <row r="917" spans="1:141" ht="16.5" customHeight="1">
      <c r="A917" s="17"/>
      <c r="B917" s="17"/>
      <c r="C917" s="17"/>
      <c r="D917" s="145"/>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46"/>
      <c r="AI917" s="146"/>
      <c r="AJ917" s="17"/>
      <c r="AK917" s="17"/>
      <c r="AL917" s="146"/>
      <c r="AM917" s="146"/>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11"/>
      <c r="DW917" s="111"/>
      <c r="DX917" s="111"/>
      <c r="DY917" s="111"/>
      <c r="DZ917" s="111"/>
      <c r="EA917" s="111"/>
      <c r="EB917" s="17"/>
      <c r="EC917" s="17"/>
      <c r="ED917" s="17"/>
      <c r="EE917" s="17"/>
      <c r="EF917" s="17"/>
      <c r="EG917" s="17"/>
      <c r="EH917" s="17"/>
      <c r="EI917" s="17"/>
      <c r="EJ917" s="17"/>
      <c r="EK917" s="17"/>
    </row>
    <row r="918" spans="1:141" ht="16.5" customHeight="1">
      <c r="A918" s="17"/>
      <c r="B918" s="17"/>
      <c r="C918" s="17"/>
      <c r="D918" s="145"/>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46"/>
      <c r="AI918" s="146"/>
      <c r="AJ918" s="17"/>
      <c r="AK918" s="17"/>
      <c r="AL918" s="146"/>
      <c r="AM918" s="146"/>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11"/>
      <c r="DW918" s="111"/>
      <c r="DX918" s="111"/>
      <c r="DY918" s="111"/>
      <c r="DZ918" s="111"/>
      <c r="EA918" s="111"/>
      <c r="EB918" s="17"/>
      <c r="EC918" s="17"/>
      <c r="ED918" s="17"/>
      <c r="EE918" s="17"/>
      <c r="EF918" s="17"/>
      <c r="EG918" s="17"/>
      <c r="EH918" s="17"/>
      <c r="EI918" s="17"/>
      <c r="EJ918" s="17"/>
      <c r="EK918" s="17"/>
    </row>
    <row r="919" spans="1:141" ht="16.5" customHeight="1">
      <c r="A919" s="17"/>
      <c r="B919" s="17"/>
      <c r="C919" s="17"/>
      <c r="D919" s="145"/>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46"/>
      <c r="AI919" s="146"/>
      <c r="AJ919" s="17"/>
      <c r="AK919" s="17"/>
      <c r="AL919" s="146"/>
      <c r="AM919" s="146"/>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11"/>
      <c r="DW919" s="111"/>
      <c r="DX919" s="111"/>
      <c r="DY919" s="111"/>
      <c r="DZ919" s="111"/>
      <c r="EA919" s="111"/>
      <c r="EB919" s="17"/>
      <c r="EC919" s="17"/>
      <c r="ED919" s="17"/>
      <c r="EE919" s="17"/>
      <c r="EF919" s="17"/>
      <c r="EG919" s="17"/>
      <c r="EH919" s="17"/>
      <c r="EI919" s="17"/>
      <c r="EJ919" s="17"/>
      <c r="EK919" s="17"/>
    </row>
    <row r="920" spans="1:141" ht="16.5" customHeight="1">
      <c r="A920" s="17"/>
      <c r="B920" s="17"/>
      <c r="C920" s="17"/>
      <c r="D920" s="145"/>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46"/>
      <c r="AI920" s="146"/>
      <c r="AJ920" s="17"/>
      <c r="AK920" s="17"/>
      <c r="AL920" s="146"/>
      <c r="AM920" s="146"/>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11"/>
      <c r="DW920" s="111"/>
      <c r="DX920" s="111"/>
      <c r="DY920" s="111"/>
      <c r="DZ920" s="111"/>
      <c r="EA920" s="111"/>
      <c r="EB920" s="17"/>
      <c r="EC920" s="17"/>
      <c r="ED920" s="17"/>
      <c r="EE920" s="17"/>
      <c r="EF920" s="17"/>
      <c r="EG920" s="17"/>
      <c r="EH920" s="17"/>
      <c r="EI920" s="17"/>
      <c r="EJ920" s="17"/>
      <c r="EK920" s="17"/>
    </row>
    <row r="921" spans="1:141" ht="16.5" customHeight="1">
      <c r="A921" s="17"/>
      <c r="B921" s="17"/>
      <c r="C921" s="17"/>
      <c r="D921" s="145"/>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46"/>
      <c r="AI921" s="146"/>
      <c r="AJ921" s="17"/>
      <c r="AK921" s="17"/>
      <c r="AL921" s="146"/>
      <c r="AM921" s="146"/>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11"/>
      <c r="DW921" s="111"/>
      <c r="DX921" s="111"/>
      <c r="DY921" s="111"/>
      <c r="DZ921" s="111"/>
      <c r="EA921" s="111"/>
      <c r="EB921" s="17"/>
      <c r="EC921" s="17"/>
      <c r="ED921" s="17"/>
      <c r="EE921" s="17"/>
      <c r="EF921" s="17"/>
      <c r="EG921" s="17"/>
      <c r="EH921" s="17"/>
      <c r="EI921" s="17"/>
      <c r="EJ921" s="17"/>
      <c r="EK921" s="17"/>
    </row>
    <row r="922" spans="1:141" ht="16.5" customHeight="1">
      <c r="A922" s="17"/>
      <c r="B922" s="17"/>
      <c r="C922" s="17"/>
      <c r="D922" s="145"/>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46"/>
      <c r="AI922" s="146"/>
      <c r="AJ922" s="17"/>
      <c r="AK922" s="17"/>
      <c r="AL922" s="146"/>
      <c r="AM922" s="146"/>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11"/>
      <c r="DW922" s="111"/>
      <c r="DX922" s="111"/>
      <c r="DY922" s="111"/>
      <c r="DZ922" s="111"/>
      <c r="EA922" s="111"/>
      <c r="EB922" s="17"/>
      <c r="EC922" s="17"/>
      <c r="ED922" s="17"/>
      <c r="EE922" s="17"/>
      <c r="EF922" s="17"/>
      <c r="EG922" s="17"/>
      <c r="EH922" s="17"/>
      <c r="EI922" s="17"/>
      <c r="EJ922" s="17"/>
      <c r="EK922" s="17"/>
    </row>
    <row r="923" spans="1:141" ht="16.5" customHeight="1">
      <c r="A923" s="17"/>
      <c r="B923" s="17"/>
      <c r="C923" s="17"/>
      <c r="D923" s="145"/>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46"/>
      <c r="AI923" s="146"/>
      <c r="AJ923" s="17"/>
      <c r="AK923" s="17"/>
      <c r="AL923" s="146"/>
      <c r="AM923" s="146"/>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11"/>
      <c r="DW923" s="111"/>
      <c r="DX923" s="111"/>
      <c r="DY923" s="111"/>
      <c r="DZ923" s="111"/>
      <c r="EA923" s="111"/>
      <c r="EB923" s="17"/>
      <c r="EC923" s="17"/>
      <c r="ED923" s="17"/>
      <c r="EE923" s="17"/>
      <c r="EF923" s="17"/>
      <c r="EG923" s="17"/>
      <c r="EH923" s="17"/>
      <c r="EI923" s="17"/>
      <c r="EJ923" s="17"/>
      <c r="EK923" s="17"/>
    </row>
    <row r="924" spans="1:141" ht="16.5" customHeight="1">
      <c r="A924" s="17"/>
      <c r="B924" s="17"/>
      <c r="C924" s="17"/>
      <c r="D924" s="145"/>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46"/>
      <c r="AI924" s="146"/>
      <c r="AJ924" s="17"/>
      <c r="AK924" s="17"/>
      <c r="AL924" s="146"/>
      <c r="AM924" s="146"/>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11"/>
      <c r="DW924" s="111"/>
      <c r="DX924" s="111"/>
      <c r="DY924" s="111"/>
      <c r="DZ924" s="111"/>
      <c r="EA924" s="111"/>
      <c r="EB924" s="17"/>
      <c r="EC924" s="17"/>
      <c r="ED924" s="17"/>
      <c r="EE924" s="17"/>
      <c r="EF924" s="17"/>
      <c r="EG924" s="17"/>
      <c r="EH924" s="17"/>
      <c r="EI924" s="17"/>
      <c r="EJ924" s="17"/>
      <c r="EK924" s="17"/>
    </row>
    <row r="925" spans="1:141" ht="16.5" customHeight="1">
      <c r="A925" s="17"/>
      <c r="B925" s="17"/>
      <c r="C925" s="17"/>
      <c r="D925" s="145"/>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46"/>
      <c r="AI925" s="146"/>
      <c r="AJ925" s="17"/>
      <c r="AK925" s="17"/>
      <c r="AL925" s="146"/>
      <c r="AM925" s="146"/>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11"/>
      <c r="DW925" s="111"/>
      <c r="DX925" s="111"/>
      <c r="DY925" s="111"/>
      <c r="DZ925" s="111"/>
      <c r="EA925" s="111"/>
      <c r="EB925" s="17"/>
      <c r="EC925" s="17"/>
      <c r="ED925" s="17"/>
      <c r="EE925" s="17"/>
      <c r="EF925" s="17"/>
      <c r="EG925" s="17"/>
      <c r="EH925" s="17"/>
      <c r="EI925" s="17"/>
      <c r="EJ925" s="17"/>
      <c r="EK925" s="17"/>
    </row>
    <row r="926" spans="1:141" ht="16.5" customHeight="1">
      <c r="A926" s="17"/>
      <c r="B926" s="17"/>
      <c r="C926" s="17"/>
      <c r="D926" s="145"/>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46"/>
      <c r="AI926" s="146"/>
      <c r="AJ926" s="17"/>
      <c r="AK926" s="17"/>
      <c r="AL926" s="146"/>
      <c r="AM926" s="146"/>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11"/>
      <c r="DW926" s="111"/>
      <c r="DX926" s="111"/>
      <c r="DY926" s="111"/>
      <c r="DZ926" s="111"/>
      <c r="EA926" s="111"/>
      <c r="EB926" s="17"/>
      <c r="EC926" s="17"/>
      <c r="ED926" s="17"/>
      <c r="EE926" s="17"/>
      <c r="EF926" s="17"/>
      <c r="EG926" s="17"/>
      <c r="EH926" s="17"/>
      <c r="EI926" s="17"/>
      <c r="EJ926" s="17"/>
      <c r="EK926" s="17"/>
    </row>
    <row r="927" spans="1:141" ht="16.5" customHeight="1">
      <c r="A927" s="17"/>
      <c r="B927" s="17"/>
      <c r="C927" s="17"/>
      <c r="D927" s="145"/>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46"/>
      <c r="AI927" s="146"/>
      <c r="AJ927" s="17"/>
      <c r="AK927" s="17"/>
      <c r="AL927" s="146"/>
      <c r="AM927" s="146"/>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11"/>
      <c r="DW927" s="111"/>
      <c r="DX927" s="111"/>
      <c r="DY927" s="111"/>
      <c r="DZ927" s="111"/>
      <c r="EA927" s="111"/>
      <c r="EB927" s="17"/>
      <c r="EC927" s="17"/>
      <c r="ED927" s="17"/>
      <c r="EE927" s="17"/>
      <c r="EF927" s="17"/>
      <c r="EG927" s="17"/>
      <c r="EH927" s="17"/>
      <c r="EI927" s="17"/>
      <c r="EJ927" s="17"/>
      <c r="EK927" s="17"/>
    </row>
    <row r="928" spans="1:141" ht="16.5" customHeight="1">
      <c r="A928" s="17"/>
      <c r="B928" s="17"/>
      <c r="C928" s="17"/>
      <c r="D928" s="145"/>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46"/>
      <c r="AI928" s="146"/>
      <c r="AJ928" s="17"/>
      <c r="AK928" s="17"/>
      <c r="AL928" s="146"/>
      <c r="AM928" s="146"/>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11"/>
      <c r="DW928" s="111"/>
      <c r="DX928" s="111"/>
      <c r="DY928" s="111"/>
      <c r="DZ928" s="111"/>
      <c r="EA928" s="111"/>
      <c r="EB928" s="17"/>
      <c r="EC928" s="17"/>
      <c r="ED928" s="17"/>
      <c r="EE928" s="17"/>
      <c r="EF928" s="17"/>
      <c r="EG928" s="17"/>
      <c r="EH928" s="17"/>
      <c r="EI928" s="17"/>
      <c r="EJ928" s="17"/>
      <c r="EK928" s="17"/>
    </row>
    <row r="929" spans="1:141" ht="16.5" customHeight="1">
      <c r="A929" s="17"/>
      <c r="B929" s="17"/>
      <c r="C929" s="17"/>
      <c r="D929" s="145"/>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46"/>
      <c r="AI929" s="146"/>
      <c r="AJ929" s="17"/>
      <c r="AK929" s="17"/>
      <c r="AL929" s="146"/>
      <c r="AM929" s="146"/>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11"/>
      <c r="DW929" s="111"/>
      <c r="DX929" s="111"/>
      <c r="DY929" s="111"/>
      <c r="DZ929" s="111"/>
      <c r="EA929" s="111"/>
      <c r="EB929" s="17"/>
      <c r="EC929" s="17"/>
      <c r="ED929" s="17"/>
      <c r="EE929" s="17"/>
      <c r="EF929" s="17"/>
      <c r="EG929" s="17"/>
      <c r="EH929" s="17"/>
      <c r="EI929" s="17"/>
      <c r="EJ929" s="17"/>
      <c r="EK929" s="17"/>
    </row>
    <row r="930" spans="1:141" ht="16.5" customHeight="1">
      <c r="A930" s="17"/>
      <c r="B930" s="17"/>
      <c r="C930" s="17"/>
      <c r="D930" s="145"/>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46"/>
      <c r="AI930" s="146"/>
      <c r="AJ930" s="17"/>
      <c r="AK930" s="17"/>
      <c r="AL930" s="146"/>
      <c r="AM930" s="146"/>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11"/>
      <c r="DW930" s="111"/>
      <c r="DX930" s="111"/>
      <c r="DY930" s="111"/>
      <c r="DZ930" s="111"/>
      <c r="EA930" s="111"/>
      <c r="EB930" s="17"/>
      <c r="EC930" s="17"/>
      <c r="ED930" s="17"/>
      <c r="EE930" s="17"/>
      <c r="EF930" s="17"/>
      <c r="EG930" s="17"/>
      <c r="EH930" s="17"/>
      <c r="EI930" s="17"/>
      <c r="EJ930" s="17"/>
      <c r="EK930" s="17"/>
    </row>
    <row r="931" spans="1:141" ht="16.5" customHeight="1">
      <c r="A931" s="17"/>
      <c r="B931" s="17"/>
      <c r="C931" s="17"/>
      <c r="D931" s="145"/>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46"/>
      <c r="AI931" s="146"/>
      <c r="AJ931" s="17"/>
      <c r="AK931" s="17"/>
      <c r="AL931" s="146"/>
      <c r="AM931" s="146"/>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11"/>
      <c r="DW931" s="111"/>
      <c r="DX931" s="111"/>
      <c r="DY931" s="111"/>
      <c r="DZ931" s="111"/>
      <c r="EA931" s="111"/>
      <c r="EB931" s="17"/>
      <c r="EC931" s="17"/>
      <c r="ED931" s="17"/>
      <c r="EE931" s="17"/>
      <c r="EF931" s="17"/>
      <c r="EG931" s="17"/>
      <c r="EH931" s="17"/>
      <c r="EI931" s="17"/>
      <c r="EJ931" s="17"/>
      <c r="EK931" s="17"/>
    </row>
    <row r="932" spans="1:141" ht="16.5" customHeight="1">
      <c r="A932" s="17"/>
      <c r="B932" s="17"/>
      <c r="C932" s="17"/>
      <c r="D932" s="145"/>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46"/>
      <c r="AI932" s="146"/>
      <c r="AJ932" s="17"/>
      <c r="AK932" s="17"/>
      <c r="AL932" s="146"/>
      <c r="AM932" s="146"/>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11"/>
      <c r="DW932" s="111"/>
      <c r="DX932" s="111"/>
      <c r="DY932" s="111"/>
      <c r="DZ932" s="111"/>
      <c r="EA932" s="111"/>
      <c r="EB932" s="17"/>
      <c r="EC932" s="17"/>
      <c r="ED932" s="17"/>
      <c r="EE932" s="17"/>
      <c r="EF932" s="17"/>
      <c r="EG932" s="17"/>
      <c r="EH932" s="17"/>
      <c r="EI932" s="17"/>
      <c r="EJ932" s="17"/>
      <c r="EK932" s="17"/>
    </row>
    <row r="933" spans="1:141" ht="16.5" customHeight="1">
      <c r="A933" s="17"/>
      <c r="B933" s="17"/>
      <c r="C933" s="17"/>
      <c r="D933" s="145"/>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46"/>
      <c r="AI933" s="146"/>
      <c r="AJ933" s="17"/>
      <c r="AK933" s="17"/>
      <c r="AL933" s="146"/>
      <c r="AM933" s="146"/>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11"/>
      <c r="DW933" s="111"/>
      <c r="DX933" s="111"/>
      <c r="DY933" s="111"/>
      <c r="DZ933" s="111"/>
      <c r="EA933" s="111"/>
      <c r="EB933" s="17"/>
      <c r="EC933" s="17"/>
      <c r="ED933" s="17"/>
      <c r="EE933" s="17"/>
      <c r="EF933" s="17"/>
      <c r="EG933" s="17"/>
      <c r="EH933" s="17"/>
      <c r="EI933" s="17"/>
      <c r="EJ933" s="17"/>
      <c r="EK933" s="17"/>
    </row>
    <row r="934" spans="1:141" ht="16.5" customHeight="1">
      <c r="A934" s="17"/>
      <c r="B934" s="17"/>
      <c r="C934" s="17"/>
      <c r="D934" s="145"/>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46"/>
      <c r="AI934" s="146"/>
      <c r="AJ934" s="17"/>
      <c r="AK934" s="17"/>
      <c r="AL934" s="146"/>
      <c r="AM934" s="146"/>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11"/>
      <c r="DW934" s="111"/>
      <c r="DX934" s="111"/>
      <c r="DY934" s="111"/>
      <c r="DZ934" s="111"/>
      <c r="EA934" s="111"/>
      <c r="EB934" s="17"/>
      <c r="EC934" s="17"/>
      <c r="ED934" s="17"/>
      <c r="EE934" s="17"/>
      <c r="EF934" s="17"/>
      <c r="EG934" s="17"/>
      <c r="EH934" s="17"/>
      <c r="EI934" s="17"/>
      <c r="EJ934" s="17"/>
      <c r="EK934" s="17"/>
    </row>
    <row r="935" spans="1:141" ht="16.5" customHeight="1">
      <c r="A935" s="17"/>
      <c r="B935" s="17"/>
      <c r="C935" s="17"/>
      <c r="D935" s="145"/>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46"/>
      <c r="AI935" s="146"/>
      <c r="AJ935" s="17"/>
      <c r="AK935" s="17"/>
      <c r="AL935" s="146"/>
      <c r="AM935" s="146"/>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11"/>
      <c r="DW935" s="111"/>
      <c r="DX935" s="111"/>
      <c r="DY935" s="111"/>
      <c r="DZ935" s="111"/>
      <c r="EA935" s="111"/>
      <c r="EB935" s="17"/>
      <c r="EC935" s="17"/>
      <c r="ED935" s="17"/>
      <c r="EE935" s="17"/>
      <c r="EF935" s="17"/>
      <c r="EG935" s="17"/>
      <c r="EH935" s="17"/>
      <c r="EI935" s="17"/>
      <c r="EJ935" s="17"/>
      <c r="EK935" s="17"/>
    </row>
    <row r="936" spans="1:141" ht="16.5" customHeight="1">
      <c r="A936" s="17"/>
      <c r="B936" s="17"/>
      <c r="C936" s="17"/>
      <c r="D936" s="145"/>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46"/>
      <c r="AI936" s="146"/>
      <c r="AJ936" s="17"/>
      <c r="AK936" s="17"/>
      <c r="AL936" s="146"/>
      <c r="AM936" s="146"/>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11"/>
      <c r="DW936" s="111"/>
      <c r="DX936" s="111"/>
      <c r="DY936" s="111"/>
      <c r="DZ936" s="111"/>
      <c r="EA936" s="111"/>
      <c r="EB936" s="17"/>
      <c r="EC936" s="17"/>
      <c r="ED936" s="17"/>
      <c r="EE936" s="17"/>
      <c r="EF936" s="17"/>
      <c r="EG936" s="17"/>
      <c r="EH936" s="17"/>
      <c r="EI936" s="17"/>
      <c r="EJ936" s="17"/>
      <c r="EK936" s="17"/>
    </row>
    <row r="937" spans="1:141" ht="16.5" customHeight="1">
      <c r="A937" s="17"/>
      <c r="B937" s="17"/>
      <c r="C937" s="17"/>
      <c r="D937" s="145"/>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46"/>
      <c r="AI937" s="146"/>
      <c r="AJ937" s="17"/>
      <c r="AK937" s="17"/>
      <c r="AL937" s="146"/>
      <c r="AM937" s="146"/>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11"/>
      <c r="DW937" s="111"/>
      <c r="DX937" s="111"/>
      <c r="DY937" s="111"/>
      <c r="DZ937" s="111"/>
      <c r="EA937" s="111"/>
      <c r="EB937" s="17"/>
      <c r="EC937" s="17"/>
      <c r="ED937" s="17"/>
      <c r="EE937" s="17"/>
      <c r="EF937" s="17"/>
      <c r="EG937" s="17"/>
      <c r="EH937" s="17"/>
      <c r="EI937" s="17"/>
      <c r="EJ937" s="17"/>
      <c r="EK937" s="17"/>
    </row>
    <row r="938" spans="1:141" ht="16.5" customHeight="1">
      <c r="A938" s="17"/>
      <c r="B938" s="17"/>
      <c r="C938" s="17"/>
      <c r="D938" s="145"/>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46"/>
      <c r="AI938" s="146"/>
      <c r="AJ938" s="17"/>
      <c r="AK938" s="17"/>
      <c r="AL938" s="146"/>
      <c r="AM938" s="146"/>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11"/>
      <c r="DW938" s="111"/>
      <c r="DX938" s="111"/>
      <c r="DY938" s="111"/>
      <c r="DZ938" s="111"/>
      <c r="EA938" s="111"/>
      <c r="EB938" s="17"/>
      <c r="EC938" s="17"/>
      <c r="ED938" s="17"/>
      <c r="EE938" s="17"/>
      <c r="EF938" s="17"/>
      <c r="EG938" s="17"/>
      <c r="EH938" s="17"/>
      <c r="EI938" s="17"/>
      <c r="EJ938" s="17"/>
      <c r="EK938" s="17"/>
    </row>
    <row r="939" spans="1:141" ht="16.5" customHeight="1">
      <c r="A939" s="17"/>
      <c r="B939" s="17"/>
      <c r="C939" s="17"/>
      <c r="D939" s="145"/>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46"/>
      <c r="AI939" s="146"/>
      <c r="AJ939" s="17"/>
      <c r="AK939" s="17"/>
      <c r="AL939" s="146"/>
      <c r="AM939" s="146"/>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11"/>
      <c r="DW939" s="111"/>
      <c r="DX939" s="111"/>
      <c r="DY939" s="111"/>
      <c r="DZ939" s="111"/>
      <c r="EA939" s="111"/>
      <c r="EB939" s="17"/>
      <c r="EC939" s="17"/>
      <c r="ED939" s="17"/>
      <c r="EE939" s="17"/>
      <c r="EF939" s="17"/>
      <c r="EG939" s="17"/>
      <c r="EH939" s="17"/>
      <c r="EI939" s="17"/>
      <c r="EJ939" s="17"/>
      <c r="EK939" s="17"/>
    </row>
    <row r="940" spans="1:141" ht="16.5" customHeight="1">
      <c r="A940" s="17"/>
      <c r="B940" s="17"/>
      <c r="C940" s="17"/>
      <c r="D940" s="145"/>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46"/>
      <c r="AI940" s="146"/>
      <c r="AJ940" s="17"/>
      <c r="AK940" s="17"/>
      <c r="AL940" s="146"/>
      <c r="AM940" s="146"/>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11"/>
      <c r="DW940" s="111"/>
      <c r="DX940" s="111"/>
      <c r="DY940" s="111"/>
      <c r="DZ940" s="111"/>
      <c r="EA940" s="111"/>
      <c r="EB940" s="17"/>
      <c r="EC940" s="17"/>
      <c r="ED940" s="17"/>
      <c r="EE940" s="17"/>
      <c r="EF940" s="17"/>
      <c r="EG940" s="17"/>
      <c r="EH940" s="17"/>
      <c r="EI940" s="17"/>
      <c r="EJ940" s="17"/>
      <c r="EK940" s="17"/>
    </row>
    <row r="941" spans="1:141" ht="16.5" customHeight="1">
      <c r="A941" s="17"/>
      <c r="B941" s="17"/>
      <c r="C941" s="17"/>
      <c r="D941" s="145"/>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46"/>
      <c r="AI941" s="146"/>
      <c r="AJ941" s="17"/>
      <c r="AK941" s="17"/>
      <c r="AL941" s="146"/>
      <c r="AM941" s="146"/>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11"/>
      <c r="DW941" s="111"/>
      <c r="DX941" s="111"/>
      <c r="DY941" s="111"/>
      <c r="DZ941" s="111"/>
      <c r="EA941" s="111"/>
      <c r="EB941" s="17"/>
      <c r="EC941" s="17"/>
      <c r="ED941" s="17"/>
      <c r="EE941" s="17"/>
      <c r="EF941" s="17"/>
      <c r="EG941" s="17"/>
      <c r="EH941" s="17"/>
      <c r="EI941" s="17"/>
      <c r="EJ941" s="17"/>
      <c r="EK941" s="17"/>
    </row>
    <row r="942" spans="1:141" ht="16.5" customHeight="1">
      <c r="A942" s="17"/>
      <c r="B942" s="17"/>
      <c r="C942" s="17"/>
      <c r="D942" s="145"/>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46"/>
      <c r="AI942" s="146"/>
      <c r="AJ942" s="17"/>
      <c r="AK942" s="17"/>
      <c r="AL942" s="146"/>
      <c r="AM942" s="146"/>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11"/>
      <c r="DW942" s="111"/>
      <c r="DX942" s="111"/>
      <c r="DY942" s="111"/>
      <c r="DZ942" s="111"/>
      <c r="EA942" s="111"/>
      <c r="EB942" s="17"/>
      <c r="EC942" s="17"/>
      <c r="ED942" s="17"/>
      <c r="EE942" s="17"/>
      <c r="EF942" s="17"/>
      <c r="EG942" s="17"/>
      <c r="EH942" s="17"/>
      <c r="EI942" s="17"/>
      <c r="EJ942" s="17"/>
      <c r="EK942" s="17"/>
    </row>
    <row r="943" spans="1:141" ht="16.5" customHeight="1">
      <c r="A943" s="17"/>
      <c r="B943" s="17"/>
      <c r="C943" s="17"/>
      <c r="D943" s="145"/>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46"/>
      <c r="AI943" s="146"/>
      <c r="AJ943" s="17"/>
      <c r="AK943" s="17"/>
      <c r="AL943" s="146"/>
      <c r="AM943" s="146"/>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11"/>
      <c r="DW943" s="111"/>
      <c r="DX943" s="111"/>
      <c r="DY943" s="111"/>
      <c r="DZ943" s="111"/>
      <c r="EA943" s="111"/>
      <c r="EB943" s="17"/>
      <c r="EC943" s="17"/>
      <c r="ED943" s="17"/>
      <c r="EE943" s="17"/>
      <c r="EF943" s="17"/>
      <c r="EG943" s="17"/>
      <c r="EH943" s="17"/>
      <c r="EI943" s="17"/>
      <c r="EJ943" s="17"/>
      <c r="EK943" s="17"/>
    </row>
    <row r="944" spans="1:141" ht="16.5" customHeight="1">
      <c r="A944" s="17"/>
      <c r="B944" s="17"/>
      <c r="C944" s="17"/>
      <c r="D944" s="145"/>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46"/>
      <c r="AI944" s="146"/>
      <c r="AJ944" s="17"/>
      <c r="AK944" s="17"/>
      <c r="AL944" s="146"/>
      <c r="AM944" s="146"/>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11"/>
      <c r="DW944" s="111"/>
      <c r="DX944" s="111"/>
      <c r="DY944" s="111"/>
      <c r="DZ944" s="111"/>
      <c r="EA944" s="111"/>
      <c r="EB944" s="17"/>
      <c r="EC944" s="17"/>
      <c r="ED944" s="17"/>
      <c r="EE944" s="17"/>
      <c r="EF944" s="17"/>
      <c r="EG944" s="17"/>
      <c r="EH944" s="17"/>
      <c r="EI944" s="17"/>
      <c r="EJ944" s="17"/>
      <c r="EK944" s="17"/>
    </row>
    <row r="945" spans="1:141" ht="16.5" customHeight="1">
      <c r="A945" s="17"/>
      <c r="B945" s="17"/>
      <c r="C945" s="17"/>
      <c r="D945" s="145"/>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46"/>
      <c r="AI945" s="146"/>
      <c r="AJ945" s="17"/>
      <c r="AK945" s="17"/>
      <c r="AL945" s="146"/>
      <c r="AM945" s="146"/>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11"/>
      <c r="DW945" s="111"/>
      <c r="DX945" s="111"/>
      <c r="DY945" s="111"/>
      <c r="DZ945" s="111"/>
      <c r="EA945" s="111"/>
      <c r="EB945" s="17"/>
      <c r="EC945" s="17"/>
      <c r="ED945" s="17"/>
      <c r="EE945" s="17"/>
      <c r="EF945" s="17"/>
      <c r="EG945" s="17"/>
      <c r="EH945" s="17"/>
      <c r="EI945" s="17"/>
      <c r="EJ945" s="17"/>
      <c r="EK945" s="17"/>
    </row>
    <row r="946" spans="1:141" ht="16.5" customHeight="1">
      <c r="A946" s="17"/>
      <c r="B946" s="17"/>
      <c r="C946" s="17"/>
      <c r="D946" s="145"/>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46"/>
      <c r="AI946" s="146"/>
      <c r="AJ946" s="17"/>
      <c r="AK946" s="17"/>
      <c r="AL946" s="146"/>
      <c r="AM946" s="146"/>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11"/>
      <c r="DW946" s="111"/>
      <c r="DX946" s="111"/>
      <c r="DY946" s="111"/>
      <c r="DZ946" s="111"/>
      <c r="EA946" s="111"/>
      <c r="EB946" s="17"/>
      <c r="EC946" s="17"/>
      <c r="ED946" s="17"/>
      <c r="EE946" s="17"/>
      <c r="EF946" s="17"/>
      <c r="EG946" s="17"/>
      <c r="EH946" s="17"/>
      <c r="EI946" s="17"/>
      <c r="EJ946" s="17"/>
      <c r="EK946" s="17"/>
    </row>
    <row r="947" spans="1:141" ht="16.5" customHeight="1">
      <c r="A947" s="17"/>
      <c r="B947" s="17"/>
      <c r="C947" s="17"/>
      <c r="D947" s="145"/>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46"/>
      <c r="AI947" s="146"/>
      <c r="AJ947" s="17"/>
      <c r="AK947" s="17"/>
      <c r="AL947" s="146"/>
      <c r="AM947" s="146"/>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11"/>
      <c r="DW947" s="111"/>
      <c r="DX947" s="111"/>
      <c r="DY947" s="111"/>
      <c r="DZ947" s="111"/>
      <c r="EA947" s="111"/>
      <c r="EB947" s="17"/>
      <c r="EC947" s="17"/>
      <c r="ED947" s="17"/>
      <c r="EE947" s="17"/>
      <c r="EF947" s="17"/>
      <c r="EG947" s="17"/>
      <c r="EH947" s="17"/>
      <c r="EI947" s="17"/>
      <c r="EJ947" s="17"/>
      <c r="EK947" s="17"/>
    </row>
    <row r="948" spans="1:141" ht="16.5" customHeight="1">
      <c r="A948" s="17"/>
      <c r="B948" s="17"/>
      <c r="C948" s="17"/>
      <c r="D948" s="145"/>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46"/>
      <c r="AI948" s="146"/>
      <c r="AJ948" s="17"/>
      <c r="AK948" s="17"/>
      <c r="AL948" s="146"/>
      <c r="AM948" s="146"/>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11"/>
      <c r="DW948" s="111"/>
      <c r="DX948" s="111"/>
      <c r="DY948" s="111"/>
      <c r="DZ948" s="111"/>
      <c r="EA948" s="111"/>
      <c r="EB948" s="17"/>
      <c r="EC948" s="17"/>
      <c r="ED948" s="17"/>
      <c r="EE948" s="17"/>
      <c r="EF948" s="17"/>
      <c r="EG948" s="17"/>
      <c r="EH948" s="17"/>
      <c r="EI948" s="17"/>
      <c r="EJ948" s="17"/>
      <c r="EK948" s="17"/>
    </row>
    <row r="949" spans="1:141" ht="16.5" customHeight="1">
      <c r="A949" s="17"/>
      <c r="B949" s="17"/>
      <c r="C949" s="17"/>
      <c r="D949" s="145"/>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46"/>
      <c r="AI949" s="146"/>
      <c r="AJ949" s="17"/>
      <c r="AK949" s="17"/>
      <c r="AL949" s="146"/>
      <c r="AM949" s="146"/>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11"/>
      <c r="DW949" s="111"/>
      <c r="DX949" s="111"/>
      <c r="DY949" s="111"/>
      <c r="DZ949" s="111"/>
      <c r="EA949" s="111"/>
      <c r="EB949" s="17"/>
      <c r="EC949" s="17"/>
      <c r="ED949" s="17"/>
      <c r="EE949" s="17"/>
      <c r="EF949" s="17"/>
      <c r="EG949" s="17"/>
      <c r="EH949" s="17"/>
      <c r="EI949" s="17"/>
      <c r="EJ949" s="17"/>
      <c r="EK949" s="17"/>
    </row>
    <row r="950" spans="1:141" ht="16.5" customHeight="1">
      <c r="A950" s="17"/>
      <c r="B950" s="17"/>
      <c r="C950" s="17"/>
      <c r="D950" s="145"/>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46"/>
      <c r="AI950" s="146"/>
      <c r="AJ950" s="17"/>
      <c r="AK950" s="17"/>
      <c r="AL950" s="146"/>
      <c r="AM950" s="146"/>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11"/>
      <c r="DW950" s="111"/>
      <c r="DX950" s="111"/>
      <c r="DY950" s="111"/>
      <c r="DZ950" s="111"/>
      <c r="EA950" s="111"/>
      <c r="EB950" s="17"/>
      <c r="EC950" s="17"/>
      <c r="ED950" s="17"/>
      <c r="EE950" s="17"/>
      <c r="EF950" s="17"/>
      <c r="EG950" s="17"/>
      <c r="EH950" s="17"/>
      <c r="EI950" s="17"/>
      <c r="EJ950" s="17"/>
      <c r="EK950" s="17"/>
    </row>
    <row r="951" spans="1:141" ht="16.5" customHeight="1">
      <c r="A951" s="17"/>
      <c r="B951" s="17"/>
      <c r="C951" s="17"/>
      <c r="D951" s="145"/>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46"/>
      <c r="AI951" s="146"/>
      <c r="AJ951" s="17"/>
      <c r="AK951" s="17"/>
      <c r="AL951" s="146"/>
      <c r="AM951" s="146"/>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11"/>
      <c r="DW951" s="111"/>
      <c r="DX951" s="111"/>
      <c r="DY951" s="111"/>
      <c r="DZ951" s="111"/>
      <c r="EA951" s="111"/>
      <c r="EB951" s="17"/>
      <c r="EC951" s="17"/>
      <c r="ED951" s="17"/>
      <c r="EE951" s="17"/>
      <c r="EF951" s="17"/>
      <c r="EG951" s="17"/>
      <c r="EH951" s="17"/>
      <c r="EI951" s="17"/>
      <c r="EJ951" s="17"/>
      <c r="EK951" s="17"/>
    </row>
    <row r="952" spans="1:141" ht="16.5" customHeight="1">
      <c r="A952" s="17"/>
      <c r="B952" s="17"/>
      <c r="C952" s="17"/>
      <c r="D952" s="145"/>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46"/>
      <c r="AI952" s="146"/>
      <c r="AJ952" s="17"/>
      <c r="AK952" s="17"/>
      <c r="AL952" s="146"/>
      <c r="AM952" s="146"/>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11"/>
      <c r="DW952" s="111"/>
      <c r="DX952" s="111"/>
      <c r="DY952" s="111"/>
      <c r="DZ952" s="111"/>
      <c r="EA952" s="111"/>
      <c r="EB952" s="17"/>
      <c r="EC952" s="17"/>
      <c r="ED952" s="17"/>
      <c r="EE952" s="17"/>
      <c r="EF952" s="17"/>
      <c r="EG952" s="17"/>
      <c r="EH952" s="17"/>
      <c r="EI952" s="17"/>
      <c r="EJ952" s="17"/>
      <c r="EK952" s="17"/>
    </row>
    <row r="953" spans="1:141" ht="16.5" customHeight="1">
      <c r="A953" s="17"/>
      <c r="B953" s="17"/>
      <c r="C953" s="17"/>
      <c r="D953" s="145"/>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46"/>
      <c r="AI953" s="146"/>
      <c r="AJ953" s="17"/>
      <c r="AK953" s="17"/>
      <c r="AL953" s="146"/>
      <c r="AM953" s="146"/>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11"/>
      <c r="DW953" s="111"/>
      <c r="DX953" s="111"/>
      <c r="DY953" s="111"/>
      <c r="DZ953" s="111"/>
      <c r="EA953" s="111"/>
      <c r="EB953" s="17"/>
      <c r="EC953" s="17"/>
      <c r="ED953" s="17"/>
      <c r="EE953" s="17"/>
      <c r="EF953" s="17"/>
      <c r="EG953" s="17"/>
      <c r="EH953" s="17"/>
      <c r="EI953" s="17"/>
      <c r="EJ953" s="17"/>
      <c r="EK953" s="17"/>
    </row>
    <row r="954" spans="1:141" ht="16.5" customHeight="1">
      <c r="A954" s="17"/>
      <c r="B954" s="17"/>
      <c r="C954" s="17"/>
      <c r="D954" s="145"/>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46"/>
      <c r="AI954" s="146"/>
      <c r="AJ954" s="17"/>
      <c r="AK954" s="17"/>
      <c r="AL954" s="146"/>
      <c r="AM954" s="146"/>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11"/>
      <c r="DW954" s="111"/>
      <c r="DX954" s="111"/>
      <c r="DY954" s="111"/>
      <c r="DZ954" s="111"/>
      <c r="EA954" s="111"/>
      <c r="EB954" s="17"/>
      <c r="EC954" s="17"/>
      <c r="ED954" s="17"/>
      <c r="EE954" s="17"/>
      <c r="EF954" s="17"/>
      <c r="EG954" s="17"/>
      <c r="EH954" s="17"/>
      <c r="EI954" s="17"/>
      <c r="EJ954" s="17"/>
      <c r="EK954" s="17"/>
    </row>
    <row r="955" spans="1:141" ht="16.5" customHeight="1">
      <c r="A955" s="17"/>
      <c r="B955" s="17"/>
      <c r="C955" s="17"/>
      <c r="D955" s="145"/>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46"/>
      <c r="AI955" s="146"/>
      <c r="AJ955" s="17"/>
      <c r="AK955" s="17"/>
      <c r="AL955" s="146"/>
      <c r="AM955" s="146"/>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11"/>
      <c r="DW955" s="111"/>
      <c r="DX955" s="111"/>
      <c r="DY955" s="111"/>
      <c r="DZ955" s="111"/>
      <c r="EA955" s="111"/>
      <c r="EB955" s="17"/>
      <c r="EC955" s="17"/>
      <c r="ED955" s="17"/>
      <c r="EE955" s="17"/>
      <c r="EF955" s="17"/>
      <c r="EG955" s="17"/>
      <c r="EH955" s="17"/>
      <c r="EI955" s="17"/>
      <c r="EJ955" s="17"/>
      <c r="EK955" s="17"/>
    </row>
    <row r="956" spans="1:141" ht="16.5" customHeight="1">
      <c r="A956" s="17"/>
      <c r="B956" s="17"/>
      <c r="C956" s="17"/>
      <c r="D956" s="145"/>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46"/>
      <c r="AI956" s="146"/>
      <c r="AJ956" s="17"/>
      <c r="AK956" s="17"/>
      <c r="AL956" s="146"/>
      <c r="AM956" s="146"/>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11"/>
      <c r="DW956" s="111"/>
      <c r="DX956" s="111"/>
      <c r="DY956" s="111"/>
      <c r="DZ956" s="111"/>
      <c r="EA956" s="111"/>
      <c r="EB956" s="17"/>
      <c r="EC956" s="17"/>
      <c r="ED956" s="17"/>
      <c r="EE956" s="17"/>
      <c r="EF956" s="17"/>
      <c r="EG956" s="17"/>
      <c r="EH956" s="17"/>
      <c r="EI956" s="17"/>
      <c r="EJ956" s="17"/>
      <c r="EK956" s="17"/>
    </row>
    <row r="957" spans="1:141" ht="16.5" customHeight="1">
      <c r="A957" s="17"/>
      <c r="B957" s="17"/>
      <c r="C957" s="17"/>
      <c r="D957" s="145"/>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46"/>
      <c r="AI957" s="146"/>
      <c r="AJ957" s="17"/>
      <c r="AK957" s="17"/>
      <c r="AL957" s="146"/>
      <c r="AM957" s="146"/>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11"/>
      <c r="DW957" s="111"/>
      <c r="DX957" s="111"/>
      <c r="DY957" s="111"/>
      <c r="DZ957" s="111"/>
      <c r="EA957" s="111"/>
      <c r="EB957" s="17"/>
      <c r="EC957" s="17"/>
      <c r="ED957" s="17"/>
      <c r="EE957" s="17"/>
      <c r="EF957" s="17"/>
      <c r="EG957" s="17"/>
      <c r="EH957" s="17"/>
      <c r="EI957" s="17"/>
      <c r="EJ957" s="17"/>
      <c r="EK957" s="17"/>
    </row>
    <row r="958" spans="1:141" ht="16.5" customHeight="1">
      <c r="A958" s="17"/>
      <c r="B958" s="17"/>
      <c r="C958" s="17"/>
      <c r="D958" s="145"/>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46"/>
      <c r="AI958" s="146"/>
      <c r="AJ958" s="17"/>
      <c r="AK958" s="17"/>
      <c r="AL958" s="146"/>
      <c r="AM958" s="146"/>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11"/>
      <c r="DW958" s="111"/>
      <c r="DX958" s="111"/>
      <c r="DY958" s="111"/>
      <c r="DZ958" s="111"/>
      <c r="EA958" s="111"/>
      <c r="EB958" s="17"/>
      <c r="EC958" s="17"/>
      <c r="ED958" s="17"/>
      <c r="EE958" s="17"/>
      <c r="EF958" s="17"/>
      <c r="EG958" s="17"/>
      <c r="EH958" s="17"/>
      <c r="EI958" s="17"/>
      <c r="EJ958" s="17"/>
      <c r="EK958" s="17"/>
    </row>
    <row r="959" spans="1:141" ht="16.5" customHeight="1">
      <c r="A959" s="17"/>
      <c r="B959" s="17"/>
      <c r="C959" s="17"/>
      <c r="D959" s="145"/>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46"/>
      <c r="AI959" s="146"/>
      <c r="AJ959" s="17"/>
      <c r="AK959" s="17"/>
      <c r="AL959" s="146"/>
      <c r="AM959" s="146"/>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11"/>
      <c r="DW959" s="111"/>
      <c r="DX959" s="111"/>
      <c r="DY959" s="111"/>
      <c r="DZ959" s="111"/>
      <c r="EA959" s="111"/>
      <c r="EB959" s="17"/>
      <c r="EC959" s="17"/>
      <c r="ED959" s="17"/>
      <c r="EE959" s="17"/>
      <c r="EF959" s="17"/>
      <c r="EG959" s="17"/>
      <c r="EH959" s="17"/>
      <c r="EI959" s="17"/>
      <c r="EJ959" s="17"/>
      <c r="EK959" s="17"/>
    </row>
    <row r="960" spans="1:141" ht="16.5" customHeight="1">
      <c r="A960" s="17"/>
      <c r="B960" s="17"/>
      <c r="C960" s="17"/>
      <c r="D960" s="145"/>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46"/>
      <c r="AI960" s="146"/>
      <c r="AJ960" s="17"/>
      <c r="AK960" s="17"/>
      <c r="AL960" s="146"/>
      <c r="AM960" s="146"/>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11"/>
      <c r="DW960" s="111"/>
      <c r="DX960" s="111"/>
      <c r="DY960" s="111"/>
      <c r="DZ960" s="111"/>
      <c r="EA960" s="111"/>
      <c r="EB960" s="17"/>
      <c r="EC960" s="17"/>
      <c r="ED960" s="17"/>
      <c r="EE960" s="17"/>
      <c r="EF960" s="17"/>
      <c r="EG960" s="17"/>
      <c r="EH960" s="17"/>
      <c r="EI960" s="17"/>
      <c r="EJ960" s="17"/>
      <c r="EK960" s="17"/>
    </row>
    <row r="961" spans="1:141" ht="16.5" customHeight="1">
      <c r="A961" s="17"/>
      <c r="B961" s="17"/>
      <c r="C961" s="17"/>
      <c r="D961" s="145"/>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46"/>
      <c r="AI961" s="146"/>
      <c r="AJ961" s="17"/>
      <c r="AK961" s="17"/>
      <c r="AL961" s="146"/>
      <c r="AM961" s="146"/>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11"/>
      <c r="DW961" s="111"/>
      <c r="DX961" s="111"/>
      <c r="DY961" s="111"/>
      <c r="DZ961" s="111"/>
      <c r="EA961" s="111"/>
      <c r="EB961" s="17"/>
      <c r="EC961" s="17"/>
      <c r="ED961" s="17"/>
      <c r="EE961" s="17"/>
      <c r="EF961" s="17"/>
      <c r="EG961" s="17"/>
      <c r="EH961" s="17"/>
      <c r="EI961" s="17"/>
      <c r="EJ961" s="17"/>
      <c r="EK961" s="17"/>
    </row>
    <row r="962" spans="1:141" ht="16.5" customHeight="1">
      <c r="A962" s="17"/>
      <c r="B962" s="17"/>
      <c r="C962" s="17"/>
      <c r="D962" s="145"/>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46"/>
      <c r="AI962" s="146"/>
      <c r="AJ962" s="17"/>
      <c r="AK962" s="17"/>
      <c r="AL962" s="146"/>
      <c r="AM962" s="146"/>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11"/>
      <c r="DW962" s="111"/>
      <c r="DX962" s="111"/>
      <c r="DY962" s="111"/>
      <c r="DZ962" s="111"/>
      <c r="EA962" s="111"/>
      <c r="EB962" s="17"/>
      <c r="EC962" s="17"/>
      <c r="ED962" s="17"/>
      <c r="EE962" s="17"/>
      <c r="EF962" s="17"/>
      <c r="EG962" s="17"/>
      <c r="EH962" s="17"/>
      <c r="EI962" s="17"/>
      <c r="EJ962" s="17"/>
      <c r="EK962" s="17"/>
    </row>
    <row r="963" spans="1:141" ht="16.5" customHeight="1">
      <c r="A963" s="17"/>
      <c r="B963" s="17"/>
      <c r="C963" s="17"/>
      <c r="D963" s="145"/>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46"/>
      <c r="AI963" s="146"/>
      <c r="AJ963" s="17"/>
      <c r="AK963" s="17"/>
      <c r="AL963" s="146"/>
      <c r="AM963" s="146"/>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11"/>
      <c r="DW963" s="111"/>
      <c r="DX963" s="111"/>
      <c r="DY963" s="111"/>
      <c r="DZ963" s="111"/>
      <c r="EA963" s="111"/>
      <c r="EB963" s="17"/>
      <c r="EC963" s="17"/>
      <c r="ED963" s="17"/>
      <c r="EE963" s="17"/>
      <c r="EF963" s="17"/>
      <c r="EG963" s="17"/>
      <c r="EH963" s="17"/>
      <c r="EI963" s="17"/>
      <c r="EJ963" s="17"/>
      <c r="EK963" s="17"/>
    </row>
    <row r="964" spans="1:141" ht="16.5" customHeight="1">
      <c r="A964" s="17"/>
      <c r="B964" s="17"/>
      <c r="C964" s="17"/>
      <c r="D964" s="145"/>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46"/>
      <c r="AI964" s="146"/>
      <c r="AJ964" s="17"/>
      <c r="AK964" s="17"/>
      <c r="AL964" s="146"/>
      <c r="AM964" s="146"/>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11"/>
      <c r="DW964" s="111"/>
      <c r="DX964" s="111"/>
      <c r="DY964" s="111"/>
      <c r="DZ964" s="111"/>
      <c r="EA964" s="111"/>
      <c r="EB964" s="17"/>
      <c r="EC964" s="17"/>
      <c r="ED964" s="17"/>
      <c r="EE964" s="17"/>
      <c r="EF964" s="17"/>
      <c r="EG964" s="17"/>
      <c r="EH964" s="17"/>
      <c r="EI964" s="17"/>
      <c r="EJ964" s="17"/>
      <c r="EK964" s="17"/>
    </row>
    <row r="965" spans="1:141" ht="16.5" customHeight="1">
      <c r="A965" s="17"/>
      <c r="B965" s="17"/>
      <c r="C965" s="17"/>
      <c r="D965" s="145"/>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46"/>
      <c r="AI965" s="146"/>
      <c r="AJ965" s="17"/>
      <c r="AK965" s="17"/>
      <c r="AL965" s="146"/>
      <c r="AM965" s="146"/>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11"/>
      <c r="DW965" s="111"/>
      <c r="DX965" s="111"/>
      <c r="DY965" s="111"/>
      <c r="DZ965" s="111"/>
      <c r="EA965" s="111"/>
      <c r="EB965" s="17"/>
      <c r="EC965" s="17"/>
      <c r="ED965" s="17"/>
      <c r="EE965" s="17"/>
      <c r="EF965" s="17"/>
      <c r="EG965" s="17"/>
      <c r="EH965" s="17"/>
      <c r="EI965" s="17"/>
      <c r="EJ965" s="17"/>
      <c r="EK965" s="17"/>
    </row>
    <row r="966" spans="1:141" ht="16.5" customHeight="1">
      <c r="A966" s="17"/>
      <c r="B966" s="17"/>
      <c r="C966" s="17"/>
      <c r="D966" s="145"/>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46"/>
      <c r="AI966" s="146"/>
      <c r="AJ966" s="17"/>
      <c r="AK966" s="17"/>
      <c r="AL966" s="146"/>
      <c r="AM966" s="146"/>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11"/>
      <c r="DW966" s="111"/>
      <c r="DX966" s="111"/>
      <c r="DY966" s="111"/>
      <c r="DZ966" s="111"/>
      <c r="EA966" s="111"/>
      <c r="EB966" s="17"/>
      <c r="EC966" s="17"/>
      <c r="ED966" s="17"/>
      <c r="EE966" s="17"/>
      <c r="EF966" s="17"/>
      <c r="EG966" s="17"/>
      <c r="EH966" s="17"/>
      <c r="EI966" s="17"/>
      <c r="EJ966" s="17"/>
      <c r="EK966" s="17"/>
    </row>
    <row r="967" spans="1:141" ht="16.5" customHeight="1">
      <c r="A967" s="17"/>
      <c r="B967" s="17"/>
      <c r="C967" s="17"/>
      <c r="D967" s="145"/>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46"/>
      <c r="AI967" s="146"/>
      <c r="AJ967" s="17"/>
      <c r="AK967" s="17"/>
      <c r="AL967" s="146"/>
      <c r="AM967" s="146"/>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11"/>
      <c r="DW967" s="111"/>
      <c r="DX967" s="111"/>
      <c r="DY967" s="111"/>
      <c r="DZ967" s="111"/>
      <c r="EA967" s="111"/>
      <c r="EB967" s="17"/>
      <c r="EC967" s="17"/>
      <c r="ED967" s="17"/>
      <c r="EE967" s="17"/>
      <c r="EF967" s="17"/>
      <c r="EG967" s="17"/>
      <c r="EH967" s="17"/>
      <c r="EI967" s="17"/>
      <c r="EJ967" s="17"/>
      <c r="EK967" s="17"/>
    </row>
    <row r="968" spans="1:141" ht="16.5" customHeight="1">
      <c r="A968" s="17"/>
      <c r="B968" s="17"/>
      <c r="C968" s="17"/>
      <c r="D968" s="145"/>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46"/>
      <c r="AI968" s="146"/>
      <c r="AJ968" s="17"/>
      <c r="AK968" s="17"/>
      <c r="AL968" s="146"/>
      <c r="AM968" s="146"/>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11"/>
      <c r="DW968" s="111"/>
      <c r="DX968" s="111"/>
      <c r="DY968" s="111"/>
      <c r="DZ968" s="111"/>
      <c r="EA968" s="111"/>
      <c r="EB968" s="17"/>
      <c r="EC968" s="17"/>
      <c r="ED968" s="17"/>
      <c r="EE968" s="17"/>
      <c r="EF968" s="17"/>
      <c r="EG968" s="17"/>
      <c r="EH968" s="17"/>
      <c r="EI968" s="17"/>
      <c r="EJ968" s="17"/>
      <c r="EK968" s="17"/>
    </row>
    <row r="969" spans="1:141" ht="16.5" customHeight="1">
      <c r="A969" s="17"/>
      <c r="B969" s="17"/>
      <c r="C969" s="17"/>
      <c r="D969" s="145"/>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46"/>
      <c r="AI969" s="146"/>
      <c r="AJ969" s="17"/>
      <c r="AK969" s="17"/>
      <c r="AL969" s="146"/>
      <c r="AM969" s="146"/>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11"/>
      <c r="DW969" s="111"/>
      <c r="DX969" s="111"/>
      <c r="DY969" s="111"/>
      <c r="DZ969" s="111"/>
      <c r="EA969" s="111"/>
      <c r="EB969" s="17"/>
      <c r="EC969" s="17"/>
      <c r="ED969" s="17"/>
      <c r="EE969" s="17"/>
      <c r="EF969" s="17"/>
      <c r="EG969" s="17"/>
      <c r="EH969" s="17"/>
      <c r="EI969" s="17"/>
      <c r="EJ969" s="17"/>
      <c r="EK969" s="17"/>
    </row>
    <row r="970" spans="1:141" ht="16.5" customHeight="1">
      <c r="A970" s="17"/>
      <c r="B970" s="17"/>
      <c r="C970" s="17"/>
      <c r="D970" s="145"/>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46"/>
      <c r="AI970" s="146"/>
      <c r="AJ970" s="17"/>
      <c r="AK970" s="17"/>
      <c r="AL970" s="146"/>
      <c r="AM970" s="146"/>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11"/>
      <c r="DW970" s="111"/>
      <c r="DX970" s="111"/>
      <c r="DY970" s="111"/>
      <c r="DZ970" s="111"/>
      <c r="EA970" s="111"/>
      <c r="EB970" s="17"/>
      <c r="EC970" s="17"/>
      <c r="ED970" s="17"/>
      <c r="EE970" s="17"/>
      <c r="EF970" s="17"/>
      <c r="EG970" s="17"/>
      <c r="EH970" s="17"/>
      <c r="EI970" s="17"/>
      <c r="EJ970" s="17"/>
      <c r="EK970" s="17"/>
    </row>
    <row r="971" spans="1:141" ht="16.5" customHeight="1">
      <c r="A971" s="17"/>
      <c r="B971" s="17"/>
      <c r="C971" s="17"/>
      <c r="D971" s="145"/>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46"/>
      <c r="AI971" s="146"/>
      <c r="AJ971" s="17"/>
      <c r="AK971" s="17"/>
      <c r="AL971" s="146"/>
      <c r="AM971" s="146"/>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11"/>
      <c r="DW971" s="111"/>
      <c r="DX971" s="111"/>
      <c r="DY971" s="111"/>
      <c r="DZ971" s="111"/>
      <c r="EA971" s="111"/>
      <c r="EB971" s="17"/>
      <c r="EC971" s="17"/>
      <c r="ED971" s="17"/>
      <c r="EE971" s="17"/>
      <c r="EF971" s="17"/>
      <c r="EG971" s="17"/>
      <c r="EH971" s="17"/>
      <c r="EI971" s="17"/>
      <c r="EJ971" s="17"/>
      <c r="EK971" s="17"/>
    </row>
    <row r="972" spans="1:141" ht="16.5" customHeight="1">
      <c r="A972" s="17"/>
      <c r="B972" s="17"/>
      <c r="C972" s="17"/>
      <c r="D972" s="145"/>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46"/>
      <c r="AI972" s="146"/>
      <c r="AJ972" s="17"/>
      <c r="AK972" s="17"/>
      <c r="AL972" s="146"/>
      <c r="AM972" s="146"/>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11"/>
      <c r="DW972" s="111"/>
      <c r="DX972" s="111"/>
      <c r="DY972" s="111"/>
      <c r="DZ972" s="111"/>
      <c r="EA972" s="111"/>
      <c r="EB972" s="17"/>
      <c r="EC972" s="17"/>
      <c r="ED972" s="17"/>
      <c r="EE972" s="17"/>
      <c r="EF972" s="17"/>
      <c r="EG972" s="17"/>
      <c r="EH972" s="17"/>
      <c r="EI972" s="17"/>
      <c r="EJ972" s="17"/>
      <c r="EK972" s="17"/>
    </row>
    <row r="973" spans="1:141" ht="16.5" customHeight="1">
      <c r="A973" s="17"/>
      <c r="B973" s="17"/>
      <c r="C973" s="17"/>
      <c r="D973" s="145"/>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46"/>
      <c r="AI973" s="146"/>
      <c r="AJ973" s="17"/>
      <c r="AK973" s="17"/>
      <c r="AL973" s="146"/>
      <c r="AM973" s="146"/>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11"/>
      <c r="DW973" s="111"/>
      <c r="DX973" s="111"/>
      <c r="DY973" s="111"/>
      <c r="DZ973" s="111"/>
      <c r="EA973" s="111"/>
      <c r="EB973" s="17"/>
      <c r="EC973" s="17"/>
      <c r="ED973" s="17"/>
      <c r="EE973" s="17"/>
      <c r="EF973" s="17"/>
      <c r="EG973" s="17"/>
      <c r="EH973" s="17"/>
      <c r="EI973" s="17"/>
      <c r="EJ973" s="17"/>
      <c r="EK973" s="17"/>
    </row>
    <row r="974" spans="1:141" ht="16.5" customHeight="1">
      <c r="A974" s="17"/>
      <c r="B974" s="17"/>
      <c r="C974" s="17"/>
      <c r="D974" s="145"/>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46"/>
      <c r="AI974" s="146"/>
      <c r="AJ974" s="17"/>
      <c r="AK974" s="17"/>
      <c r="AL974" s="146"/>
      <c r="AM974" s="146"/>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11"/>
      <c r="DW974" s="111"/>
      <c r="DX974" s="111"/>
      <c r="DY974" s="111"/>
      <c r="DZ974" s="111"/>
      <c r="EA974" s="111"/>
      <c r="EB974" s="17"/>
      <c r="EC974" s="17"/>
      <c r="ED974" s="17"/>
      <c r="EE974" s="17"/>
      <c r="EF974" s="17"/>
      <c r="EG974" s="17"/>
      <c r="EH974" s="17"/>
      <c r="EI974" s="17"/>
      <c r="EJ974" s="17"/>
      <c r="EK974" s="17"/>
    </row>
    <row r="975" spans="1:141" ht="16.5" customHeight="1">
      <c r="A975" s="17"/>
      <c r="B975" s="17"/>
      <c r="C975" s="17"/>
      <c r="D975" s="145"/>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46"/>
      <c r="AI975" s="146"/>
      <c r="AJ975" s="17"/>
      <c r="AK975" s="17"/>
      <c r="AL975" s="146"/>
      <c r="AM975" s="146"/>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11"/>
      <c r="DW975" s="111"/>
      <c r="DX975" s="111"/>
      <c r="DY975" s="111"/>
      <c r="DZ975" s="111"/>
      <c r="EA975" s="111"/>
      <c r="EB975" s="17"/>
      <c r="EC975" s="17"/>
      <c r="ED975" s="17"/>
      <c r="EE975" s="17"/>
      <c r="EF975" s="17"/>
      <c r="EG975" s="17"/>
      <c r="EH975" s="17"/>
      <c r="EI975" s="17"/>
      <c r="EJ975" s="17"/>
      <c r="EK975" s="17"/>
    </row>
    <row r="976" spans="1:141" ht="16.5" customHeight="1">
      <c r="A976" s="17"/>
      <c r="B976" s="17"/>
      <c r="C976" s="17"/>
      <c r="D976" s="145"/>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46"/>
      <c r="AI976" s="146"/>
      <c r="AJ976" s="17"/>
      <c r="AK976" s="17"/>
      <c r="AL976" s="146"/>
      <c r="AM976" s="146"/>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11"/>
      <c r="DW976" s="111"/>
      <c r="DX976" s="111"/>
      <c r="DY976" s="111"/>
      <c r="DZ976" s="111"/>
      <c r="EA976" s="111"/>
      <c r="EB976" s="17"/>
      <c r="EC976" s="17"/>
      <c r="ED976" s="17"/>
      <c r="EE976" s="17"/>
      <c r="EF976" s="17"/>
      <c r="EG976" s="17"/>
      <c r="EH976" s="17"/>
      <c r="EI976" s="17"/>
      <c r="EJ976" s="17"/>
      <c r="EK976" s="17"/>
    </row>
    <row r="977" spans="1:141" ht="16.5" customHeight="1">
      <c r="A977" s="17"/>
      <c r="B977" s="17"/>
      <c r="C977" s="17"/>
      <c r="D977" s="145"/>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46"/>
      <c r="AI977" s="146"/>
      <c r="AJ977" s="17"/>
      <c r="AK977" s="17"/>
      <c r="AL977" s="146"/>
      <c r="AM977" s="146"/>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11"/>
      <c r="DW977" s="111"/>
      <c r="DX977" s="111"/>
      <c r="DY977" s="111"/>
      <c r="DZ977" s="111"/>
      <c r="EA977" s="111"/>
      <c r="EB977" s="17"/>
      <c r="EC977" s="17"/>
      <c r="ED977" s="17"/>
      <c r="EE977" s="17"/>
      <c r="EF977" s="17"/>
      <c r="EG977" s="17"/>
      <c r="EH977" s="17"/>
      <c r="EI977" s="17"/>
      <c r="EJ977" s="17"/>
      <c r="EK977" s="17"/>
    </row>
    <row r="978" spans="1:141" ht="16.5" customHeight="1">
      <c r="A978" s="17"/>
      <c r="B978" s="17"/>
      <c r="C978" s="17"/>
      <c r="D978" s="145"/>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46"/>
      <c r="AI978" s="146"/>
      <c r="AJ978" s="17"/>
      <c r="AK978" s="17"/>
      <c r="AL978" s="146"/>
      <c r="AM978" s="146"/>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11"/>
      <c r="DW978" s="111"/>
      <c r="DX978" s="111"/>
      <c r="DY978" s="111"/>
      <c r="DZ978" s="111"/>
      <c r="EA978" s="111"/>
      <c r="EB978" s="17"/>
      <c r="EC978" s="17"/>
      <c r="ED978" s="17"/>
      <c r="EE978" s="17"/>
      <c r="EF978" s="17"/>
      <c r="EG978" s="17"/>
      <c r="EH978" s="17"/>
      <c r="EI978" s="17"/>
      <c r="EJ978" s="17"/>
      <c r="EK978" s="17"/>
    </row>
    <row r="979" spans="1:141" ht="16.5" customHeight="1">
      <c r="A979" s="17"/>
      <c r="B979" s="17"/>
      <c r="C979" s="17"/>
      <c r="D979" s="145"/>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46"/>
      <c r="AI979" s="146"/>
      <c r="AJ979" s="17"/>
      <c r="AK979" s="17"/>
      <c r="AL979" s="146"/>
      <c r="AM979" s="146"/>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11"/>
      <c r="DW979" s="111"/>
      <c r="DX979" s="111"/>
      <c r="DY979" s="111"/>
      <c r="DZ979" s="111"/>
      <c r="EA979" s="111"/>
      <c r="EB979" s="17"/>
      <c r="EC979" s="17"/>
      <c r="ED979" s="17"/>
      <c r="EE979" s="17"/>
      <c r="EF979" s="17"/>
      <c r="EG979" s="17"/>
      <c r="EH979" s="17"/>
      <c r="EI979" s="17"/>
      <c r="EJ979" s="17"/>
      <c r="EK979" s="17"/>
    </row>
    <row r="980" spans="1:141" ht="16.5" customHeight="1">
      <c r="A980" s="17"/>
      <c r="B980" s="17"/>
      <c r="C980" s="17"/>
      <c r="D980" s="145"/>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46"/>
      <c r="AI980" s="146"/>
      <c r="AJ980" s="17"/>
      <c r="AK980" s="17"/>
      <c r="AL980" s="146"/>
      <c r="AM980" s="146"/>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11"/>
      <c r="DW980" s="111"/>
      <c r="DX980" s="111"/>
      <c r="DY980" s="111"/>
      <c r="DZ980" s="111"/>
      <c r="EA980" s="111"/>
      <c r="EB980" s="17"/>
      <c r="EC980" s="17"/>
      <c r="ED980" s="17"/>
      <c r="EE980" s="17"/>
      <c r="EF980" s="17"/>
      <c r="EG980" s="17"/>
      <c r="EH980" s="17"/>
      <c r="EI980" s="17"/>
      <c r="EJ980" s="17"/>
      <c r="EK980" s="17"/>
    </row>
    <row r="981" spans="1:141" ht="16.5" customHeight="1">
      <c r="A981" s="17"/>
      <c r="B981" s="17"/>
      <c r="C981" s="17"/>
      <c r="D981" s="145"/>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46"/>
      <c r="AI981" s="146"/>
      <c r="AJ981" s="17"/>
      <c r="AK981" s="17"/>
      <c r="AL981" s="146"/>
      <c r="AM981" s="146"/>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11"/>
      <c r="DW981" s="111"/>
      <c r="DX981" s="111"/>
      <c r="DY981" s="111"/>
      <c r="DZ981" s="111"/>
      <c r="EA981" s="111"/>
      <c r="EB981" s="17"/>
      <c r="EC981" s="17"/>
      <c r="ED981" s="17"/>
      <c r="EE981" s="17"/>
      <c r="EF981" s="17"/>
      <c r="EG981" s="17"/>
      <c r="EH981" s="17"/>
      <c r="EI981" s="17"/>
      <c r="EJ981" s="17"/>
      <c r="EK981" s="17"/>
    </row>
    <row r="982" spans="1:141" ht="16.5" customHeight="1">
      <c r="A982" s="17"/>
      <c r="B982" s="17"/>
      <c r="C982" s="17"/>
      <c r="D982" s="145"/>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46"/>
      <c r="AI982" s="146"/>
      <c r="AJ982" s="17"/>
      <c r="AK982" s="17"/>
      <c r="AL982" s="146"/>
      <c r="AM982" s="146"/>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11"/>
      <c r="DW982" s="111"/>
      <c r="DX982" s="111"/>
      <c r="DY982" s="111"/>
      <c r="DZ982" s="111"/>
      <c r="EA982" s="111"/>
      <c r="EB982" s="17"/>
      <c r="EC982" s="17"/>
      <c r="ED982" s="17"/>
      <c r="EE982" s="17"/>
      <c r="EF982" s="17"/>
      <c r="EG982" s="17"/>
      <c r="EH982" s="17"/>
      <c r="EI982" s="17"/>
      <c r="EJ982" s="17"/>
      <c r="EK982" s="17"/>
    </row>
    <row r="983" spans="1:141" ht="16.5" customHeight="1">
      <c r="A983" s="17"/>
      <c r="B983" s="17"/>
      <c r="C983" s="17"/>
      <c r="D983" s="145"/>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46"/>
      <c r="AI983" s="146"/>
      <c r="AJ983" s="17"/>
      <c r="AK983" s="17"/>
      <c r="AL983" s="146"/>
      <c r="AM983" s="146"/>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11"/>
      <c r="DW983" s="111"/>
      <c r="DX983" s="111"/>
      <c r="DY983" s="111"/>
      <c r="DZ983" s="111"/>
      <c r="EA983" s="111"/>
      <c r="EB983" s="17"/>
      <c r="EC983" s="17"/>
      <c r="ED983" s="17"/>
      <c r="EE983" s="17"/>
      <c r="EF983" s="17"/>
      <c r="EG983" s="17"/>
      <c r="EH983" s="17"/>
      <c r="EI983" s="17"/>
      <c r="EJ983" s="17"/>
      <c r="EK983" s="17"/>
    </row>
    <row r="984" spans="1:141" ht="16.5" customHeight="1">
      <c r="A984" s="17"/>
      <c r="B984" s="17"/>
      <c r="C984" s="17"/>
      <c r="D984" s="145"/>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46"/>
      <c r="AI984" s="146"/>
      <c r="AJ984" s="17"/>
      <c r="AK984" s="17"/>
      <c r="AL984" s="146"/>
      <c r="AM984" s="146"/>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11"/>
      <c r="DW984" s="111"/>
      <c r="DX984" s="111"/>
      <c r="DY984" s="111"/>
      <c r="DZ984" s="111"/>
      <c r="EA984" s="111"/>
      <c r="EB984" s="17"/>
      <c r="EC984" s="17"/>
      <c r="ED984" s="17"/>
      <c r="EE984" s="17"/>
      <c r="EF984" s="17"/>
      <c r="EG984" s="17"/>
      <c r="EH984" s="17"/>
      <c r="EI984" s="17"/>
      <c r="EJ984" s="17"/>
      <c r="EK984" s="17"/>
    </row>
    <row r="985" spans="1:141" ht="16.5" customHeight="1">
      <c r="A985" s="17"/>
      <c r="B985" s="17"/>
      <c r="C985" s="17"/>
      <c r="D985" s="145"/>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46"/>
      <c r="AI985" s="146"/>
      <c r="AJ985" s="17"/>
      <c r="AK985" s="17"/>
      <c r="AL985" s="146"/>
      <c r="AM985" s="146"/>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11"/>
      <c r="DW985" s="111"/>
      <c r="DX985" s="111"/>
      <c r="DY985" s="111"/>
      <c r="DZ985" s="111"/>
      <c r="EA985" s="111"/>
      <c r="EB985" s="17"/>
      <c r="EC985" s="17"/>
      <c r="ED985" s="17"/>
      <c r="EE985" s="17"/>
      <c r="EF985" s="17"/>
      <c r="EG985" s="17"/>
      <c r="EH985" s="17"/>
      <c r="EI985" s="17"/>
      <c r="EJ985" s="17"/>
      <c r="EK985" s="17"/>
    </row>
    <row r="986" spans="1:141" ht="16.5" customHeight="1">
      <c r="A986" s="17"/>
      <c r="B986" s="17"/>
      <c r="C986" s="17"/>
      <c r="D986" s="145"/>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46"/>
      <c r="AI986" s="146"/>
      <c r="AJ986" s="17"/>
      <c r="AK986" s="17"/>
      <c r="AL986" s="146"/>
      <c r="AM986" s="146"/>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11"/>
      <c r="DW986" s="111"/>
      <c r="DX986" s="111"/>
      <c r="DY986" s="111"/>
      <c r="DZ986" s="111"/>
      <c r="EA986" s="111"/>
      <c r="EB986" s="17"/>
      <c r="EC986" s="17"/>
      <c r="ED986" s="17"/>
      <c r="EE986" s="17"/>
      <c r="EF986" s="17"/>
      <c r="EG986" s="17"/>
      <c r="EH986" s="17"/>
      <c r="EI986" s="17"/>
      <c r="EJ986" s="17"/>
      <c r="EK986" s="17"/>
    </row>
    <row r="987" spans="1:141" ht="16.5" customHeight="1">
      <c r="A987" s="17"/>
      <c r="B987" s="17"/>
      <c r="C987" s="17"/>
      <c r="D987" s="145"/>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46"/>
      <c r="AI987" s="146"/>
      <c r="AJ987" s="17"/>
      <c r="AK987" s="17"/>
      <c r="AL987" s="146"/>
      <c r="AM987" s="146"/>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11"/>
      <c r="DW987" s="111"/>
      <c r="DX987" s="111"/>
      <c r="DY987" s="111"/>
      <c r="DZ987" s="111"/>
      <c r="EA987" s="111"/>
      <c r="EB987" s="17"/>
      <c r="EC987" s="17"/>
      <c r="ED987" s="17"/>
      <c r="EE987" s="17"/>
      <c r="EF987" s="17"/>
      <c r="EG987" s="17"/>
      <c r="EH987" s="17"/>
      <c r="EI987" s="17"/>
      <c r="EJ987" s="17"/>
      <c r="EK987" s="17"/>
    </row>
    <row r="988" spans="1:141" ht="16.5" customHeight="1">
      <c r="A988" s="17"/>
      <c r="B988" s="17"/>
      <c r="C988" s="17"/>
      <c r="D988" s="145"/>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46"/>
      <c r="AI988" s="146"/>
      <c r="AJ988" s="17"/>
      <c r="AK988" s="17"/>
      <c r="AL988" s="146"/>
      <c r="AM988" s="146"/>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11"/>
      <c r="DW988" s="111"/>
      <c r="DX988" s="111"/>
      <c r="DY988" s="111"/>
      <c r="DZ988" s="111"/>
      <c r="EA988" s="111"/>
      <c r="EB988" s="17"/>
      <c r="EC988" s="17"/>
      <c r="ED988" s="17"/>
      <c r="EE988" s="17"/>
      <c r="EF988" s="17"/>
      <c r="EG988" s="17"/>
      <c r="EH988" s="17"/>
      <c r="EI988" s="17"/>
      <c r="EJ988" s="17"/>
      <c r="EK988" s="17"/>
    </row>
    <row r="989" spans="1:141" ht="16.5" customHeight="1">
      <c r="A989" s="17"/>
      <c r="B989" s="17"/>
      <c r="C989" s="17"/>
      <c r="D989" s="145"/>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46"/>
      <c r="AI989" s="146"/>
      <c r="AJ989" s="17"/>
      <c r="AK989" s="17"/>
      <c r="AL989" s="146"/>
      <c r="AM989" s="146"/>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11"/>
      <c r="DW989" s="111"/>
      <c r="DX989" s="111"/>
      <c r="DY989" s="111"/>
      <c r="DZ989" s="111"/>
      <c r="EA989" s="111"/>
      <c r="EB989" s="17"/>
      <c r="EC989" s="17"/>
      <c r="ED989" s="17"/>
      <c r="EE989" s="17"/>
      <c r="EF989" s="17"/>
      <c r="EG989" s="17"/>
      <c r="EH989" s="17"/>
      <c r="EI989" s="17"/>
      <c r="EJ989" s="17"/>
      <c r="EK989" s="17"/>
    </row>
    <row r="990" spans="1:141" ht="16.5" customHeight="1">
      <c r="A990" s="17"/>
      <c r="B990" s="17"/>
      <c r="C990" s="17"/>
      <c r="D990" s="145"/>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46"/>
      <c r="AI990" s="146"/>
      <c r="AJ990" s="17"/>
      <c r="AK990" s="17"/>
      <c r="AL990" s="146"/>
      <c r="AM990" s="146"/>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11"/>
      <c r="DW990" s="111"/>
      <c r="DX990" s="111"/>
      <c r="DY990" s="111"/>
      <c r="DZ990" s="111"/>
      <c r="EA990" s="111"/>
      <c r="EB990" s="17"/>
      <c r="EC990" s="17"/>
      <c r="ED990" s="17"/>
      <c r="EE990" s="17"/>
      <c r="EF990" s="17"/>
      <c r="EG990" s="17"/>
      <c r="EH990" s="17"/>
      <c r="EI990" s="17"/>
      <c r="EJ990" s="17"/>
      <c r="EK990" s="17"/>
    </row>
    <row r="991" spans="1:141" ht="16.5" customHeight="1">
      <c r="A991" s="17"/>
      <c r="B991" s="17"/>
      <c r="C991" s="17"/>
      <c r="D991" s="145"/>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46"/>
      <c r="AI991" s="146"/>
      <c r="AJ991" s="17"/>
      <c r="AK991" s="17"/>
      <c r="AL991" s="146"/>
      <c r="AM991" s="146"/>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11"/>
      <c r="DW991" s="111"/>
      <c r="DX991" s="111"/>
      <c r="DY991" s="111"/>
      <c r="DZ991" s="111"/>
      <c r="EA991" s="111"/>
      <c r="EB991" s="17"/>
      <c r="EC991" s="17"/>
      <c r="ED991" s="17"/>
      <c r="EE991" s="17"/>
      <c r="EF991" s="17"/>
      <c r="EG991" s="17"/>
      <c r="EH991" s="17"/>
      <c r="EI991" s="17"/>
      <c r="EJ991" s="17"/>
      <c r="EK991" s="17"/>
    </row>
    <row r="992" spans="1:141" ht="16.5" customHeight="1">
      <c r="A992" s="17"/>
      <c r="B992" s="17"/>
      <c r="C992" s="17"/>
      <c r="D992" s="145"/>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46"/>
      <c r="AI992" s="146"/>
      <c r="AJ992" s="17"/>
      <c r="AK992" s="17"/>
      <c r="AL992" s="146"/>
      <c r="AM992" s="146"/>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11"/>
      <c r="DW992" s="111"/>
      <c r="DX992" s="111"/>
      <c r="DY992" s="111"/>
      <c r="DZ992" s="111"/>
      <c r="EA992" s="111"/>
      <c r="EB992" s="17"/>
      <c r="EC992" s="17"/>
      <c r="ED992" s="17"/>
      <c r="EE992" s="17"/>
      <c r="EF992" s="17"/>
      <c r="EG992" s="17"/>
      <c r="EH992" s="17"/>
      <c r="EI992" s="17"/>
      <c r="EJ992" s="17"/>
      <c r="EK992" s="17"/>
    </row>
    <row r="993" spans="1:141" ht="16.5" customHeight="1">
      <c r="A993" s="17"/>
      <c r="B993" s="17"/>
      <c r="C993" s="17"/>
      <c r="D993" s="145"/>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46"/>
      <c r="AI993" s="146"/>
      <c r="AJ993" s="17"/>
      <c r="AK993" s="17"/>
      <c r="AL993" s="146"/>
      <c r="AM993" s="146"/>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11"/>
      <c r="DW993" s="111"/>
      <c r="DX993" s="111"/>
      <c r="DY993" s="111"/>
      <c r="DZ993" s="111"/>
      <c r="EA993" s="111"/>
      <c r="EB993" s="17"/>
      <c r="EC993" s="17"/>
      <c r="ED993" s="17"/>
      <c r="EE993" s="17"/>
      <c r="EF993" s="17"/>
      <c r="EG993" s="17"/>
      <c r="EH993" s="17"/>
      <c r="EI993" s="17"/>
      <c r="EJ993" s="17"/>
      <c r="EK993" s="17"/>
    </row>
    <row r="994" spans="1:141" ht="16.5" customHeight="1">
      <c r="A994" s="17"/>
      <c r="B994" s="17"/>
      <c r="C994" s="17"/>
      <c r="D994" s="145"/>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46"/>
      <c r="AI994" s="146"/>
      <c r="AJ994" s="17"/>
      <c r="AK994" s="17"/>
      <c r="AL994" s="146"/>
      <c r="AM994" s="146"/>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11"/>
      <c r="DW994" s="111"/>
      <c r="DX994" s="111"/>
      <c r="DY994" s="111"/>
      <c r="DZ994" s="111"/>
      <c r="EA994" s="111"/>
      <c r="EB994" s="17"/>
      <c r="EC994" s="17"/>
      <c r="ED994" s="17"/>
      <c r="EE994" s="17"/>
      <c r="EF994" s="17"/>
      <c r="EG994" s="17"/>
      <c r="EH994" s="17"/>
      <c r="EI994" s="17"/>
      <c r="EJ994" s="17"/>
      <c r="EK994" s="17"/>
    </row>
    <row r="995" spans="1:141" ht="16.5" customHeight="1">
      <c r="A995" s="17"/>
      <c r="B995" s="17"/>
      <c r="C995" s="17"/>
      <c r="D995" s="145"/>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46"/>
      <c r="AI995" s="146"/>
      <c r="AJ995" s="17"/>
      <c r="AK995" s="17"/>
      <c r="AL995" s="146"/>
      <c r="AM995" s="146"/>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11"/>
      <c r="DW995" s="111"/>
      <c r="DX995" s="111"/>
      <c r="DY995" s="111"/>
      <c r="DZ995" s="111"/>
      <c r="EA995" s="111"/>
      <c r="EB995" s="17"/>
      <c r="EC995" s="17"/>
      <c r="ED995" s="17"/>
      <c r="EE995" s="17"/>
      <c r="EF995" s="17"/>
      <c r="EG995" s="17"/>
      <c r="EH995" s="17"/>
      <c r="EI995" s="17"/>
      <c r="EJ995" s="17"/>
      <c r="EK995" s="17"/>
    </row>
    <row r="996" spans="1:141" ht="16.5" customHeight="1">
      <c r="A996" s="17"/>
      <c r="B996" s="17"/>
      <c r="C996" s="17"/>
      <c r="D996" s="145"/>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46"/>
      <c r="AI996" s="146"/>
      <c r="AJ996" s="17"/>
      <c r="AK996" s="17"/>
      <c r="AL996" s="146"/>
      <c r="AM996" s="146"/>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11"/>
      <c r="DW996" s="111"/>
      <c r="DX996" s="111"/>
      <c r="DY996" s="111"/>
      <c r="DZ996" s="111"/>
      <c r="EA996" s="111"/>
      <c r="EB996" s="17"/>
      <c r="EC996" s="17"/>
      <c r="ED996" s="17"/>
      <c r="EE996" s="17"/>
      <c r="EF996" s="17"/>
      <c r="EG996" s="17"/>
      <c r="EH996" s="17"/>
      <c r="EI996" s="17"/>
      <c r="EJ996" s="17"/>
      <c r="EK996" s="17"/>
    </row>
    <row r="997" spans="1:141" ht="16.5" customHeight="1">
      <c r="A997" s="17"/>
      <c r="B997" s="17"/>
      <c r="C997" s="17"/>
      <c r="D997" s="145"/>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46"/>
      <c r="AI997" s="146"/>
      <c r="AJ997" s="17"/>
      <c r="AK997" s="17"/>
      <c r="AL997" s="146"/>
      <c r="AM997" s="146"/>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11"/>
      <c r="DW997" s="111"/>
      <c r="DX997" s="111"/>
      <c r="DY997" s="111"/>
      <c r="DZ997" s="111"/>
      <c r="EA997" s="111"/>
      <c r="EB997" s="17"/>
      <c r="EC997" s="17"/>
      <c r="ED997" s="17"/>
      <c r="EE997" s="17"/>
      <c r="EF997" s="17"/>
      <c r="EG997" s="17"/>
      <c r="EH997" s="17"/>
      <c r="EI997" s="17"/>
      <c r="EJ997" s="17"/>
      <c r="EK997" s="17"/>
    </row>
    <row r="998" spans="1:141" ht="16.5" customHeight="1">
      <c r="A998" s="17"/>
      <c r="B998" s="17"/>
      <c r="C998" s="17"/>
      <c r="D998" s="145"/>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46"/>
      <c r="AI998" s="146"/>
      <c r="AJ998" s="17"/>
      <c r="AK998" s="17"/>
      <c r="AL998" s="146"/>
      <c r="AM998" s="146"/>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11"/>
      <c r="DW998" s="111"/>
      <c r="DX998" s="111"/>
      <c r="DY998" s="111"/>
      <c r="DZ998" s="111"/>
      <c r="EA998" s="111"/>
      <c r="EB998" s="17"/>
      <c r="EC998" s="17"/>
      <c r="ED998" s="17"/>
      <c r="EE998" s="17"/>
      <c r="EF998" s="17"/>
      <c r="EG998" s="17"/>
      <c r="EH998" s="17"/>
      <c r="EI998" s="17"/>
      <c r="EJ998" s="17"/>
      <c r="EK998" s="17"/>
    </row>
    <row r="999" spans="1:141" ht="16.5" customHeight="1">
      <c r="A999" s="17"/>
      <c r="B999" s="17"/>
      <c r="C999" s="17"/>
      <c r="D999" s="145"/>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46"/>
      <c r="AI999" s="146"/>
      <c r="AJ999" s="17"/>
      <c r="AK999" s="17"/>
      <c r="AL999" s="146"/>
      <c r="AM999" s="146"/>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11"/>
      <c r="DW999" s="111"/>
      <c r="DX999" s="111"/>
      <c r="DY999" s="111"/>
      <c r="DZ999" s="111"/>
      <c r="EA999" s="111"/>
      <c r="EB999" s="17"/>
      <c r="EC999" s="17"/>
      <c r="ED999" s="17"/>
      <c r="EE999" s="17"/>
      <c r="EF999" s="17"/>
      <c r="EG999" s="17"/>
      <c r="EH999" s="17"/>
      <c r="EI999" s="17"/>
      <c r="EJ999" s="17"/>
      <c r="EK999" s="17"/>
    </row>
    <row r="1000" spans="1:141" ht="16.5" customHeight="1">
      <c r="A1000" s="17"/>
      <c r="B1000" s="17"/>
      <c r="C1000" s="17"/>
      <c r="D1000" s="145"/>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46"/>
      <c r="AI1000" s="146"/>
      <c r="AJ1000" s="17"/>
      <c r="AK1000" s="17"/>
      <c r="AL1000" s="146"/>
      <c r="AM1000" s="146"/>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11"/>
      <c r="DW1000" s="111"/>
      <c r="DX1000" s="111"/>
      <c r="DY1000" s="111"/>
      <c r="DZ1000" s="111"/>
      <c r="EA1000" s="111"/>
      <c r="EB1000" s="17"/>
      <c r="EC1000" s="17"/>
      <c r="ED1000" s="17"/>
      <c r="EE1000" s="17"/>
      <c r="EF1000" s="17"/>
      <c r="EG1000" s="17"/>
      <c r="EH1000" s="17"/>
      <c r="EI1000" s="17"/>
      <c r="EJ1000" s="17"/>
      <c r="EK1000" s="17"/>
    </row>
    <row r="1001" spans="1:141" ht="16.5" customHeight="1">
      <c r="A1001" s="17"/>
      <c r="B1001" s="17"/>
      <c r="C1001" s="17"/>
      <c r="D1001" s="145"/>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46"/>
      <c r="AI1001" s="146"/>
      <c r="AJ1001" s="17"/>
      <c r="AK1001" s="17"/>
      <c r="AL1001" s="146"/>
      <c r="AM1001" s="146"/>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11"/>
      <c r="DW1001" s="111"/>
      <c r="DX1001" s="111"/>
      <c r="DY1001" s="111"/>
      <c r="DZ1001" s="111"/>
      <c r="EA1001" s="111"/>
      <c r="EB1001" s="17"/>
      <c r="EC1001" s="17"/>
      <c r="ED1001" s="17"/>
      <c r="EE1001" s="17"/>
      <c r="EF1001" s="17"/>
      <c r="EG1001" s="17"/>
      <c r="EH1001" s="17"/>
      <c r="EI1001" s="17"/>
      <c r="EJ1001" s="17"/>
      <c r="EK1001" s="17"/>
    </row>
    <row r="1002" spans="1:141" ht="16.5" customHeight="1">
      <c r="A1002" s="17"/>
      <c r="B1002" s="17"/>
      <c r="C1002" s="17"/>
      <c r="D1002" s="145"/>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46"/>
      <c r="AI1002" s="146"/>
      <c r="AJ1002" s="17"/>
      <c r="AK1002" s="17"/>
      <c r="AL1002" s="146"/>
      <c r="AM1002" s="146"/>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11"/>
      <c r="DW1002" s="111"/>
      <c r="DX1002" s="111"/>
      <c r="DY1002" s="111"/>
      <c r="DZ1002" s="111"/>
      <c r="EA1002" s="111"/>
      <c r="EB1002" s="17"/>
      <c r="EC1002" s="17"/>
      <c r="ED1002" s="17"/>
      <c r="EE1002" s="17"/>
      <c r="EF1002" s="17"/>
      <c r="EG1002" s="17"/>
      <c r="EH1002" s="17"/>
      <c r="EI1002" s="17"/>
      <c r="EJ1002" s="17"/>
      <c r="EK1002" s="17"/>
    </row>
    <row r="1003" spans="1:141" ht="16.5" customHeight="1">
      <c r="A1003" s="17"/>
      <c r="B1003" s="17"/>
      <c r="C1003" s="17"/>
      <c r="D1003" s="145"/>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46"/>
      <c r="AI1003" s="146"/>
      <c r="AJ1003" s="17"/>
      <c r="AK1003" s="17"/>
      <c r="AL1003" s="146"/>
      <c r="AM1003" s="146"/>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11"/>
      <c r="DW1003" s="111"/>
      <c r="DX1003" s="111"/>
      <c r="DY1003" s="111"/>
      <c r="DZ1003" s="111"/>
      <c r="EA1003" s="111"/>
      <c r="EB1003" s="17"/>
      <c r="EC1003" s="17"/>
      <c r="ED1003" s="17"/>
      <c r="EE1003" s="17"/>
      <c r="EF1003" s="17"/>
      <c r="EG1003" s="17"/>
      <c r="EH1003" s="17"/>
      <c r="EI1003" s="17"/>
      <c r="EJ1003" s="17"/>
      <c r="EK1003" s="17"/>
    </row>
    <row r="1004" spans="1:141" ht="16.5" customHeight="1">
      <c r="A1004" s="17"/>
      <c r="B1004" s="17"/>
      <c r="C1004" s="17"/>
      <c r="D1004" s="145"/>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46"/>
      <c r="AI1004" s="146"/>
      <c r="AJ1004" s="17"/>
      <c r="AK1004" s="17"/>
      <c r="AL1004" s="146"/>
      <c r="AM1004" s="146"/>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11"/>
      <c r="DW1004" s="111"/>
      <c r="DX1004" s="111"/>
      <c r="DY1004" s="111"/>
      <c r="DZ1004" s="111"/>
      <c r="EA1004" s="111"/>
      <c r="EB1004" s="17"/>
      <c r="EC1004" s="17"/>
      <c r="ED1004" s="17"/>
      <c r="EE1004" s="17"/>
      <c r="EF1004" s="17"/>
      <c r="EG1004" s="17"/>
      <c r="EH1004" s="17"/>
      <c r="EI1004" s="17"/>
      <c r="EJ1004" s="17"/>
      <c r="EK1004" s="17"/>
    </row>
    <row r="1005" spans="1:141" ht="16.5" customHeight="1">
      <c r="A1005" s="17"/>
      <c r="B1005" s="17"/>
      <c r="C1005" s="17"/>
      <c r="D1005" s="145"/>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46"/>
      <c r="AI1005" s="146"/>
      <c r="AJ1005" s="17"/>
      <c r="AK1005" s="17"/>
      <c r="AL1005" s="146"/>
      <c r="AM1005" s="146"/>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11"/>
      <c r="DW1005" s="111"/>
      <c r="DX1005" s="111"/>
      <c r="DY1005" s="111"/>
      <c r="DZ1005" s="111"/>
      <c r="EA1005" s="111"/>
      <c r="EB1005" s="17"/>
      <c r="EC1005" s="17"/>
      <c r="ED1005" s="17"/>
      <c r="EE1005" s="17"/>
      <c r="EF1005" s="17"/>
      <c r="EG1005" s="17"/>
      <c r="EH1005" s="17"/>
      <c r="EI1005" s="17"/>
      <c r="EJ1005" s="17"/>
      <c r="EK1005" s="17"/>
    </row>
    <row r="1006" spans="1:141" ht="16.5" customHeight="1">
      <c r="A1006" s="17"/>
      <c r="B1006" s="17"/>
      <c r="C1006" s="17"/>
      <c r="D1006" s="145"/>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46"/>
      <c r="AI1006" s="146"/>
      <c r="AJ1006" s="17"/>
      <c r="AK1006" s="17"/>
      <c r="AL1006" s="146"/>
      <c r="AM1006" s="146"/>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11"/>
      <c r="DW1006" s="111"/>
      <c r="DX1006" s="111"/>
      <c r="DY1006" s="111"/>
      <c r="DZ1006" s="111"/>
      <c r="EA1006" s="111"/>
      <c r="EB1006" s="17"/>
      <c r="EC1006" s="17"/>
      <c r="ED1006" s="17"/>
      <c r="EE1006" s="17"/>
      <c r="EF1006" s="17"/>
      <c r="EG1006" s="17"/>
      <c r="EH1006" s="17"/>
      <c r="EI1006" s="17"/>
      <c r="EJ1006" s="17"/>
      <c r="EK1006" s="17"/>
    </row>
    <row r="1007" spans="1:141" ht="16.5" customHeight="1">
      <c r="A1007" s="17"/>
      <c r="B1007" s="17"/>
      <c r="C1007" s="17"/>
      <c r="D1007" s="145"/>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46"/>
      <c r="AI1007" s="146"/>
      <c r="AJ1007" s="17"/>
      <c r="AK1007" s="17"/>
      <c r="AL1007" s="146"/>
      <c r="AM1007" s="146"/>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11"/>
      <c r="DW1007" s="111"/>
      <c r="DX1007" s="111"/>
      <c r="DY1007" s="111"/>
      <c r="DZ1007" s="111"/>
      <c r="EA1007" s="111"/>
      <c r="EB1007" s="17"/>
      <c r="EC1007" s="17"/>
      <c r="ED1007" s="17"/>
      <c r="EE1007" s="17"/>
      <c r="EF1007" s="17"/>
      <c r="EG1007" s="17"/>
      <c r="EH1007" s="17"/>
      <c r="EI1007" s="17"/>
      <c r="EJ1007" s="17"/>
      <c r="EK1007" s="17"/>
    </row>
  </sheetData>
  <sheetProtection algorithmName="SHA-512" hashValue="IZdkPy0bLSn3OVFv660/C9tpWv4j8f2Tds6AfQLgrp80UvhvIDso8WDzFucW2nWXX28k4S3Lnbf89AQwcnJxZw==" saltValue="QHdk0zFKAyqvy9aiyRdRlg==" spinCount="100000" sheet="1" objects="1" scenarios="1"/>
  <mergeCells count="38">
    <mergeCell ref="DA11:DD11"/>
    <mergeCell ref="DE11:DH11"/>
    <mergeCell ref="DI11:DL11"/>
    <mergeCell ref="DM11:DP11"/>
    <mergeCell ref="DQ11:DT11"/>
    <mergeCell ref="AR11:BG11"/>
    <mergeCell ref="BI11:BL11"/>
    <mergeCell ref="CO11:CR11"/>
    <mergeCell ref="CS11:CV11"/>
    <mergeCell ref="CW11:CZ11"/>
    <mergeCell ref="BM11:BP11"/>
    <mergeCell ref="BQ11:BT11"/>
    <mergeCell ref="BU11:BX11"/>
    <mergeCell ref="BY11:CB11"/>
    <mergeCell ref="CC11:CF11"/>
    <mergeCell ref="CG11:CJ11"/>
    <mergeCell ref="CK11:CN11"/>
    <mergeCell ref="D5:EG5"/>
    <mergeCell ref="D6:EG6"/>
    <mergeCell ref="DU8:EG8"/>
    <mergeCell ref="A9:EG9"/>
    <mergeCell ref="C10:AC10"/>
    <mergeCell ref="AD10:AO10"/>
    <mergeCell ref="BI10:DU10"/>
    <mergeCell ref="DV10:EA10"/>
    <mergeCell ref="EB10:EG10"/>
    <mergeCell ref="B10:B12"/>
    <mergeCell ref="A10:A12"/>
    <mergeCell ref="I11:J11"/>
    <mergeCell ref="K11:L11"/>
    <mergeCell ref="M11:AB11"/>
    <mergeCell ref="AN11:AO11"/>
    <mergeCell ref="AP11:AQ11"/>
    <mergeCell ref="A1:EG1"/>
    <mergeCell ref="A2:EG2"/>
    <mergeCell ref="A3:C3"/>
    <mergeCell ref="D3:EG3"/>
    <mergeCell ref="D4:EG4"/>
  </mergeCells>
  <dataValidations count="10">
    <dataValidation type="list" allowBlank="1" showErrorMessage="1" sqref="G7">
      <formula1>INDIRECT($B$7)</formula1>
    </dataValidation>
    <dataValidation type="list" allowBlank="1" showErrorMessage="1" sqref="F8">
      <formula1>INDIRECT($B$8)</formula1>
    </dataValidation>
    <dataValidation type="custom" allowBlank="1" showInputMessage="1" showErrorMessage="1" prompt="Escriba el Objetivo general de la política pública." sqref="A9 EH9:EK9">
      <formula1>ISTEXT(A9)</formula1>
    </dataValidation>
    <dataValidation type="decimal" allowBlank="1" showErrorMessage="1" sqref="I26:I27">
      <formula1>1</formula1>
      <formula2>500000000</formula2>
    </dataValidation>
    <dataValidation type="date" allowBlank="1" showErrorMessage="1" sqref="B4:B6 C5 C6">
      <formula1>36526</formula1>
      <formula2>55153</formula2>
    </dataValidation>
    <dataValidation type="custom" allowBlank="1" showInputMessage="1" showErrorMessage="1" prompt="La celda es de solo texto" sqref="A13:A53">
      <formula1>ISTEXT(A13)</formula1>
    </dataValidation>
    <dataValidation type="list" allowBlank="1" showErrorMessage="1" sqref="BV8">
      <formula1>INDIRECT($AX$8)</formula1>
    </dataValidation>
    <dataValidation type="list" allowBlank="1" showErrorMessage="1" sqref="H13:H53 AK13:AK53">
      <formula1>ANUALIZACIÓN</formula1>
    </dataValidation>
    <dataValidation type="list" allowBlank="1" showErrorMessage="1" sqref="AH8">
      <formula1>INDIRECT($Q$8)</formula1>
    </dataValidation>
    <dataValidation type="custom" allowBlank="1" showInputMessage="1" showErrorMessage="1" prompt="La celda debe contener solo texto" sqref="ED13 EC18:ED18 EC20:ED20 ED33 DY13:DY53">
      <formula1>ISTEXT(DY13)</formula1>
    </dataValidation>
  </dataValidations>
  <hyperlinks>
    <hyperlink ref="EG47" r:id="rId1"/>
    <hyperlink ref="EG48" r:id="rId2"/>
  </hyperlinks>
  <pageMargins left="0.7" right="0.7" top="0.75" bottom="0.75" header="0" footer="0"/>
  <pageSetup paperSize="9" scale="15" fitToWidth="0" orientation="landscape" r:id="rId3"/>
  <rowBreaks count="1" manualBreakCount="1">
    <brk id="647" max="16383" man="1"/>
  </rowBreaks>
  <colBreaks count="2" manualBreakCount="2">
    <brk id="39" max="51" man="1"/>
    <brk id="92" max="51" man="1"/>
  </colBreaks>
  <extLst>
    <ext xmlns:x14="http://schemas.microsoft.com/office/spreadsheetml/2009/9/main" uri="{CCE6A557-97BC-4b89-ADB6-D9C93CAAB3DF}">
      <x14:dataValidations xmlns:xm="http://schemas.microsoft.com/office/excel/2006/main" count="3">
        <x14:dataValidation type="list" allowBlank="1" showErrorMessage="1">
          <x14:formula1>
            <xm:f>Desplegables!$I$4:$I$18</xm:f>
          </x14:formula1>
          <xm:sqref>B7:C7 B8:D8 Q8</xm:sqref>
        </x14:dataValidation>
        <x14:dataValidation type="list" allowBlank="1" showInputMessage="1" showErrorMessage="1" prompt="Seleccione de la lista. Identifique los sectores corresponsables, utilice una columna para cada sector con su respectiva entidad.">
          <x14:formula1>
            <xm:f>Desplegables!$I$4:$I$18</xm:f>
          </x14:formula1>
          <xm:sqref>AX8</xm:sqref>
        </x14:dataValidation>
        <x14:dataValidation type="list" allowBlank="1" showErrorMessage="1">
          <x14:formula1>
            <xm:f>Desplegables!$L$24:$L$39</xm:f>
          </x14:formula1>
          <xm:sqref>AH13:AH53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9" zoomScale="60" zoomScaleNormal="81"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acción'!AF18</f>
        <v>Unidades productivas de alto impacto apoyadas con servicios de innovación y promoción de la I+D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171</v>
      </c>
      <c r="I4" s="711" t="s">
        <v>662</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663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664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acción'!C18</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acción'!AG18</f>
        <v>Sumatoria del número de unidades productivas de alto impacto apoyadas con servicios de innovación y promoción de la I+D.</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05">
        <v>573</v>
      </c>
      <c r="E30" s="159"/>
      <c r="F30" s="231" t="s">
        <v>565</v>
      </c>
      <c r="G30" s="305">
        <v>2021</v>
      </c>
      <c r="H30" s="159"/>
      <c r="I30" s="231" t="s">
        <v>567</v>
      </c>
      <c r="J30" s="725" t="s">
        <v>667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573</v>
      </c>
      <c r="E37" s="673"/>
      <c r="F37" s="754">
        <v>573</v>
      </c>
      <c r="G37" s="673"/>
      <c r="H37" s="754">
        <v>573</v>
      </c>
      <c r="I37" s="673"/>
      <c r="J37" s="754">
        <v>573</v>
      </c>
      <c r="K37" s="673"/>
      <c r="L37" s="754">
        <v>573</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v>602</v>
      </c>
      <c r="E39" s="673"/>
      <c r="F39" s="754">
        <v>602</v>
      </c>
      <c r="G39" s="673"/>
      <c r="H39" s="754">
        <v>602</v>
      </c>
      <c r="I39" s="673"/>
      <c r="J39" s="754">
        <v>662</v>
      </c>
      <c r="K39" s="673"/>
      <c r="L39" s="754">
        <v>662</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54">
        <v>662</v>
      </c>
      <c r="E41" s="673"/>
      <c r="F41" s="754">
        <v>728</v>
      </c>
      <c r="G41" s="673"/>
      <c r="H41" s="754">
        <v>728</v>
      </c>
      <c r="I41" s="673"/>
      <c r="J41" s="754">
        <v>728</v>
      </c>
      <c r="K41" s="673"/>
      <c r="L41" s="754">
        <v>728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728</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669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2021</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670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672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30" zoomScale="60" zoomScaleNormal="76"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acción'!AF19</f>
        <v>Unidades productivas de alto impacto atendidas mediante servicios de inversión y financiamiento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180</v>
      </c>
      <c r="I4" s="754" t="s">
        <v>675</v>
      </c>
      <c r="J4" s="666"/>
      <c r="K4" s="666"/>
      <c r="L4" s="666"/>
      <c r="M4" s="673"/>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676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677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1" t="str">
        <f>'Plan de acción'!C19</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acción'!AG19</f>
        <v>Sumatoria de unidades productivas de alto impacto atendidas mediante servicios de inversión y financiamiento.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6" customHeight="1">
      <c r="A30" s="739"/>
      <c r="B30" s="222"/>
      <c r="C30" s="226" t="s">
        <v>564</v>
      </c>
      <c r="D30" s="305">
        <v>410</v>
      </c>
      <c r="E30" s="228"/>
      <c r="F30" s="229" t="s">
        <v>565</v>
      </c>
      <c r="G30" s="285">
        <v>2021</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287</v>
      </c>
      <c r="E37" s="673"/>
      <c r="F37" s="754">
        <v>287</v>
      </c>
      <c r="G37" s="673"/>
      <c r="H37" s="754">
        <v>287</v>
      </c>
      <c r="I37" s="673"/>
      <c r="J37" s="754">
        <v>287</v>
      </c>
      <c r="K37" s="673"/>
      <c r="L37" s="754">
        <v>287</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31" t="s">
        <v>580</v>
      </c>
      <c r="G38" s="732"/>
      <c r="H38" s="731" t="s">
        <v>581</v>
      </c>
      <c r="I38" s="732"/>
      <c r="J38" s="757" t="s">
        <v>582</v>
      </c>
      <c r="K38" s="758"/>
      <c r="L38" s="757" t="s">
        <v>583</v>
      </c>
      <c r="M38" s="759"/>
      <c r="N38" s="149"/>
      <c r="O38" s="149"/>
      <c r="P38" s="149"/>
      <c r="Q38" s="149"/>
      <c r="R38" s="149"/>
      <c r="S38" s="149"/>
      <c r="T38" s="149"/>
      <c r="U38" s="149"/>
      <c r="V38" s="149"/>
      <c r="W38" s="149"/>
      <c r="X38" s="149"/>
      <c r="Y38" s="149"/>
      <c r="Z38" s="149"/>
    </row>
    <row r="39" spans="1:26" ht="15.75" customHeight="1">
      <c r="A39" s="739"/>
      <c r="B39" s="744"/>
      <c r="C39" s="208"/>
      <c r="D39" s="754">
        <v>301</v>
      </c>
      <c r="E39" s="673"/>
      <c r="F39" s="754">
        <v>301</v>
      </c>
      <c r="G39" s="673"/>
      <c r="H39" s="754">
        <v>301</v>
      </c>
      <c r="I39" s="673"/>
      <c r="J39" s="754">
        <v>331</v>
      </c>
      <c r="K39" s="673"/>
      <c r="L39" s="754">
        <v>331</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54">
        <v>331</v>
      </c>
      <c r="E41" s="673"/>
      <c r="F41" s="754">
        <v>364</v>
      </c>
      <c r="G41" s="673"/>
      <c r="H41" s="754">
        <v>364</v>
      </c>
      <c r="I41" s="673"/>
      <c r="J41" s="754">
        <v>364</v>
      </c>
      <c r="K41" s="673"/>
      <c r="L41" s="754">
        <v>364</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364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181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v>2021</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C61:M61"/>
    <mergeCell ref="C62:M62"/>
    <mergeCell ref="C11:M11"/>
    <mergeCell ref="C12:M12"/>
    <mergeCell ref="C56:M56"/>
    <mergeCell ref="C57:M57"/>
    <mergeCell ref="C58:M58"/>
    <mergeCell ref="C59:M59"/>
    <mergeCell ref="C60:M60"/>
    <mergeCell ref="D42:E42"/>
    <mergeCell ref="D43:E43"/>
    <mergeCell ref="C54:M54"/>
    <mergeCell ref="C55:M55"/>
    <mergeCell ref="F46:F47"/>
    <mergeCell ref="G46:J47"/>
    <mergeCell ref="L46:M47"/>
    <mergeCell ref="A16:A52"/>
    <mergeCell ref="A53:A58"/>
    <mergeCell ref="A59:A61"/>
    <mergeCell ref="A2:A15"/>
    <mergeCell ref="B14:B15"/>
    <mergeCell ref="B18:B24"/>
    <mergeCell ref="B25:B28"/>
    <mergeCell ref="B32:B34"/>
    <mergeCell ref="B35:B44"/>
    <mergeCell ref="B45:B48"/>
    <mergeCell ref="B8:B10"/>
    <mergeCell ref="C49:M49"/>
    <mergeCell ref="C50:M50"/>
    <mergeCell ref="C52:M52"/>
    <mergeCell ref="C53:M53"/>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5" zoomScale="60" zoomScaleNormal="68"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acción'!AF20</f>
        <v>Unidades productivas de alto impacto atendidas mediante servicios para la apertura de nuevos mercados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681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682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acción'!C20</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4" t="str">
        <f>'Plan de acción'!AG20</f>
        <v>Sumatoria de unidades productivas de alto impacto atendidas mediante servicios para la apertura de nuevos mercados.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3.75" customHeight="1">
      <c r="A30" s="739"/>
      <c r="B30" s="222"/>
      <c r="C30" s="226" t="s">
        <v>564</v>
      </c>
      <c r="D30" s="305" t="s">
        <v>649</v>
      </c>
      <c r="E30" s="159"/>
      <c r="F30" s="231" t="s">
        <v>565</v>
      </c>
      <c r="G30" s="285" t="s">
        <v>649</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172</v>
      </c>
      <c r="E37" s="673"/>
      <c r="F37" s="754">
        <v>172</v>
      </c>
      <c r="G37" s="673"/>
      <c r="H37" s="754">
        <v>172</v>
      </c>
      <c r="I37" s="673"/>
      <c r="J37" s="754">
        <v>172</v>
      </c>
      <c r="K37" s="673"/>
      <c r="L37" s="754">
        <v>172</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31" t="s">
        <v>580</v>
      </c>
      <c r="G38" s="732"/>
      <c r="H38" s="731" t="s">
        <v>581</v>
      </c>
      <c r="I38" s="732"/>
      <c r="J38" s="757" t="s">
        <v>582</v>
      </c>
      <c r="K38" s="758"/>
      <c r="L38" s="757" t="s">
        <v>583</v>
      </c>
      <c r="M38" s="759"/>
      <c r="N38" s="149"/>
      <c r="O38" s="149"/>
      <c r="P38" s="149"/>
      <c r="Q38" s="149"/>
      <c r="R38" s="149"/>
      <c r="S38" s="149"/>
      <c r="T38" s="149"/>
      <c r="U38" s="149"/>
      <c r="V38" s="149"/>
      <c r="W38" s="149"/>
      <c r="X38" s="149"/>
      <c r="Y38" s="149"/>
      <c r="Z38" s="149"/>
    </row>
    <row r="39" spans="1:26" ht="15.75" customHeight="1">
      <c r="A39" s="739"/>
      <c r="B39" s="744"/>
      <c r="C39" s="208"/>
      <c r="D39" s="754">
        <v>180</v>
      </c>
      <c r="E39" s="673"/>
      <c r="F39" s="754">
        <v>180</v>
      </c>
      <c r="G39" s="673"/>
      <c r="H39" s="754">
        <v>180</v>
      </c>
      <c r="I39" s="673"/>
      <c r="J39" s="754">
        <v>199</v>
      </c>
      <c r="K39" s="673"/>
      <c r="L39" s="754">
        <v>199</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v>199</v>
      </c>
      <c r="E41" s="673"/>
      <c r="F41" s="754">
        <v>218</v>
      </c>
      <c r="G41" s="673"/>
      <c r="H41" s="754">
        <v>218</v>
      </c>
      <c r="I41" s="673"/>
      <c r="J41" s="754">
        <v>218</v>
      </c>
      <c r="K41" s="673"/>
      <c r="L41" s="754">
        <v>218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218</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8.75" customHeight="1">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181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7" zoomScale="60" zoomScaleNormal="75"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acción'!AF21</f>
        <v>Proyectos de inversión internacional relevante, nuevos y de reinversión, certificados por Invest in Bogota.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687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688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acción'!C21</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23" t="str">
        <f>'Plan de acción'!AG21</f>
        <v>Sumatoria de proyectos de inversión internacional relevante, nuevos y de reinversión, certificados por Invest in Bogota.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689</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39</v>
      </c>
      <c r="E30" s="159"/>
      <c r="F30" s="231" t="s">
        <v>565</v>
      </c>
      <c r="G30" s="285" t="s">
        <v>1010</v>
      </c>
      <c r="H30" s="159"/>
      <c r="I30" s="231" t="s">
        <v>567</v>
      </c>
      <c r="J30" s="725" t="s">
        <v>686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34</v>
      </c>
      <c r="E37" s="673"/>
      <c r="F37" s="754">
        <v>38</v>
      </c>
      <c r="G37" s="673"/>
      <c r="H37" s="754">
        <v>42</v>
      </c>
      <c r="I37" s="673"/>
      <c r="J37" s="754">
        <v>44</v>
      </c>
      <c r="K37" s="673"/>
      <c r="L37" s="754">
        <v>48</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c r="E39" s="673"/>
      <c r="F39" s="754"/>
      <c r="G39" s="673"/>
      <c r="H39" s="754"/>
      <c r="I39" s="673"/>
      <c r="J39" s="754"/>
      <c r="K39" s="673"/>
      <c r="L39" s="754"/>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c r="E41" s="673"/>
      <c r="F41" s="754"/>
      <c r="G41" s="673"/>
      <c r="H41" s="754"/>
      <c r="I41" s="673"/>
      <c r="J41" s="754"/>
      <c r="K41" s="673"/>
      <c r="L41" s="754"/>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690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60" t="s">
        <v>686</v>
      </c>
      <c r="D61" s="666"/>
      <c r="E61" s="666"/>
      <c r="F61" s="666"/>
      <c r="G61" s="666"/>
      <c r="H61" s="666"/>
      <c r="I61" s="666"/>
      <c r="J61" s="666"/>
      <c r="K61" s="666"/>
      <c r="L61" s="666"/>
      <c r="M61" s="673"/>
      <c r="N61" s="149"/>
      <c r="O61" s="149"/>
      <c r="P61" s="149"/>
      <c r="Q61" s="149"/>
      <c r="R61" s="149"/>
      <c r="S61" s="149"/>
      <c r="T61" s="149"/>
      <c r="U61" s="149"/>
      <c r="V61" s="149"/>
      <c r="W61" s="149"/>
      <c r="X61" s="149"/>
      <c r="Y61" s="149"/>
      <c r="Z61" s="149"/>
    </row>
    <row r="62" spans="1:26" ht="15.75">
      <c r="A62" s="273" t="s">
        <v>342</v>
      </c>
      <c r="B62" s="274"/>
      <c r="C62" s="746" t="s">
        <v>698</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disablePrompts="1"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disablePrompts="1"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3" zoomScale="60" zoomScaleNormal="62" workbookViewId="0">
      <selection activeCell="N12" sqref="N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310" t="str">
        <f>'Plan de acción'!AF22</f>
        <v>Emprendimientos dinámicos financiados por medio de inversión internacional relevante.</v>
      </c>
      <c r="D2" s="311"/>
      <c r="E2" s="311"/>
      <c r="F2" s="311"/>
      <c r="G2" s="311"/>
      <c r="H2" s="311"/>
      <c r="I2" s="311"/>
      <c r="J2" s="311"/>
      <c r="K2" s="311"/>
      <c r="L2" s="311"/>
      <c r="M2" s="312"/>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699</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700</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36.75" customHeight="1">
      <c r="A13" s="739"/>
      <c r="B13" s="181" t="s">
        <v>539</v>
      </c>
      <c r="C13" s="713" t="str">
        <f>'Plan de acción'!C21</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acción'!AG22</f>
        <v>Sumatoria de emprendimientos dinámicos financiados a través de la inversión internacional relevante.</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701</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4</v>
      </c>
      <c r="E30" s="159"/>
      <c r="F30" s="231" t="s">
        <v>565</v>
      </c>
      <c r="G30" s="285">
        <v>2022</v>
      </c>
      <c r="H30" s="159"/>
      <c r="I30" s="231" t="s">
        <v>567</v>
      </c>
      <c r="J30" s="725" t="s">
        <v>686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Y36" s="149"/>
      <c r="Z36" s="149"/>
    </row>
    <row r="37" spans="1:26" ht="15.75" customHeight="1">
      <c r="A37" s="739"/>
      <c r="B37" s="744"/>
      <c r="C37" s="245"/>
      <c r="D37" s="754">
        <v>8</v>
      </c>
      <c r="E37" s="673"/>
      <c r="F37" s="754">
        <v>8</v>
      </c>
      <c r="G37" s="673"/>
      <c r="H37" s="754">
        <v>10</v>
      </c>
      <c r="I37" s="673"/>
      <c r="J37" s="754">
        <v>12</v>
      </c>
      <c r="K37" s="673"/>
      <c r="L37" s="754">
        <v>12</v>
      </c>
      <c r="M37" s="673"/>
      <c r="N37" s="149"/>
      <c r="O37" s="149"/>
      <c r="Y37" s="149"/>
      <c r="Z37" s="149"/>
    </row>
    <row r="38" spans="1:26" ht="15.75" customHeight="1">
      <c r="A38" s="739"/>
      <c r="B38" s="744"/>
      <c r="C38" s="208"/>
      <c r="D38" s="757" t="s">
        <v>579</v>
      </c>
      <c r="E38" s="758"/>
      <c r="F38" s="731" t="s">
        <v>580</v>
      </c>
      <c r="G38" s="732"/>
      <c r="H38" s="731" t="s">
        <v>581</v>
      </c>
      <c r="I38" s="732"/>
      <c r="J38" s="728" t="s">
        <v>582</v>
      </c>
      <c r="K38" s="729"/>
      <c r="L38" s="728" t="s">
        <v>583</v>
      </c>
      <c r="M38" s="730"/>
      <c r="N38" s="149"/>
      <c r="O38" s="149"/>
      <c r="Y38" s="149"/>
      <c r="Z38" s="149"/>
    </row>
    <row r="39" spans="1:26" ht="15.75" customHeight="1">
      <c r="A39" s="739"/>
      <c r="B39" s="744"/>
      <c r="C39" s="245"/>
      <c r="D39" s="754"/>
      <c r="E39" s="673"/>
      <c r="F39" s="754"/>
      <c r="G39" s="673"/>
      <c r="H39" s="754"/>
      <c r="I39" s="673"/>
      <c r="J39" s="754"/>
      <c r="K39" s="673"/>
      <c r="L39" s="754"/>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c r="E41" s="673"/>
      <c r="F41" s="754"/>
      <c r="G41" s="673"/>
      <c r="H41" s="754"/>
      <c r="I41" s="673"/>
      <c r="J41" s="754"/>
      <c r="K41" s="673"/>
      <c r="L41" s="754"/>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702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313" t="s">
        <v>44</v>
      </c>
      <c r="C61" s="719" t="s">
        <v>686</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698</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G46:J47"/>
    <mergeCell ref="L46:M47"/>
    <mergeCell ref="C49:M49"/>
    <mergeCell ref="H41:I41"/>
    <mergeCell ref="I7:M7"/>
    <mergeCell ref="C13:M13"/>
    <mergeCell ref="C14:D14"/>
    <mergeCell ref="F14:M14"/>
    <mergeCell ref="C15:M15"/>
    <mergeCell ref="I9:J9"/>
    <mergeCell ref="F10:G10"/>
    <mergeCell ref="I10:J10"/>
    <mergeCell ref="C11:M11"/>
    <mergeCell ref="C12:M12"/>
    <mergeCell ref="C7:D7"/>
    <mergeCell ref="C9:D9"/>
    <mergeCell ref="C3:M3"/>
    <mergeCell ref="F4:G4"/>
    <mergeCell ref="I4:M4"/>
    <mergeCell ref="C5:M5"/>
    <mergeCell ref="C6:M6"/>
    <mergeCell ref="C10:D10"/>
    <mergeCell ref="F9:G9"/>
    <mergeCell ref="C61:M61"/>
    <mergeCell ref="L40:M40"/>
    <mergeCell ref="D41:E41"/>
    <mergeCell ref="F41:G41"/>
    <mergeCell ref="L41:M41"/>
    <mergeCell ref="C16:M16"/>
    <mergeCell ref="C17:M17"/>
    <mergeCell ref="F23:L23"/>
    <mergeCell ref="J30:L30"/>
    <mergeCell ref="D42:E42"/>
    <mergeCell ref="D43:E43"/>
    <mergeCell ref="F46:F47"/>
    <mergeCell ref="C53:M53"/>
    <mergeCell ref="J41:K41"/>
    <mergeCell ref="C62:M62"/>
    <mergeCell ref="C54:M54"/>
    <mergeCell ref="C55:M55"/>
    <mergeCell ref="C56:M56"/>
    <mergeCell ref="C57:M57"/>
    <mergeCell ref="C58:M58"/>
    <mergeCell ref="C59:M59"/>
    <mergeCell ref="C60:M60"/>
    <mergeCell ref="A53:A58"/>
    <mergeCell ref="A59:A61"/>
    <mergeCell ref="A2:A15"/>
    <mergeCell ref="B14:B15"/>
    <mergeCell ref="B18:B24"/>
    <mergeCell ref="B25:B28"/>
    <mergeCell ref="B32:B34"/>
    <mergeCell ref="B35:B44"/>
    <mergeCell ref="B45:B48"/>
    <mergeCell ref="A16:A52"/>
    <mergeCell ref="B8:B10"/>
    <mergeCell ref="D40:E40"/>
    <mergeCell ref="F40:G40"/>
    <mergeCell ref="H40:I40"/>
    <mergeCell ref="J40:K40"/>
    <mergeCell ref="D37:E37"/>
    <mergeCell ref="F37:G37"/>
    <mergeCell ref="L37:M37"/>
    <mergeCell ref="H39:I39"/>
    <mergeCell ref="J39:K39"/>
    <mergeCell ref="D38:E38"/>
    <mergeCell ref="F38:G38"/>
    <mergeCell ref="H38:I38"/>
    <mergeCell ref="J38:K38"/>
    <mergeCell ref="L38:M38"/>
    <mergeCell ref="D39:E39"/>
    <mergeCell ref="F39:G39"/>
    <mergeCell ref="L39:M39"/>
    <mergeCell ref="H37:I37"/>
    <mergeCell ref="J37:K37"/>
    <mergeCell ref="D36:E36"/>
    <mergeCell ref="F36:G36"/>
    <mergeCell ref="H36:I36"/>
    <mergeCell ref="J36:K36"/>
    <mergeCell ref="L36:M3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7" zoomScale="60" zoomScaleNormal="71" workbookViewId="0">
      <selection activeCell="D43" sqref="D43:E4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acción'!AF23</f>
        <v>Eventos y reuniones (MICE) captados a través de Invest in Bogota.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t="s">
        <v>703</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704</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705</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acción'!C23</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acción'!AG23</f>
        <v>Sumatoria del número de eventos y reuniones (MICE) captados a través de Invest in Bogota.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706</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20</v>
      </c>
      <c r="E30" s="228"/>
      <c r="F30" s="229" t="s">
        <v>565</v>
      </c>
      <c r="G30" s="285">
        <v>2022</v>
      </c>
      <c r="H30" s="228"/>
      <c r="I30" s="231" t="s">
        <v>567</v>
      </c>
      <c r="J30" s="725" t="s">
        <v>707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27</v>
      </c>
      <c r="E37" s="673"/>
      <c r="F37" s="754">
        <v>31</v>
      </c>
      <c r="G37" s="673"/>
      <c r="H37" s="754">
        <v>35</v>
      </c>
      <c r="I37" s="673"/>
      <c r="J37" s="754">
        <v>39</v>
      </c>
      <c r="K37" s="673"/>
      <c r="L37" s="754">
        <v>42</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c r="E39" s="673"/>
      <c r="F39" s="754"/>
      <c r="G39" s="673"/>
      <c r="H39" s="754"/>
      <c r="I39" s="673"/>
      <c r="J39" s="754"/>
      <c r="K39" s="673"/>
      <c r="L39" s="754"/>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62"/>
      <c r="E41" s="673"/>
      <c r="F41" s="762"/>
      <c r="G41" s="673"/>
      <c r="H41" s="762"/>
      <c r="I41" s="673"/>
      <c r="J41" s="762"/>
      <c r="K41" s="673"/>
      <c r="L41" s="762"/>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8" customHeight="1">
      <c r="A49" s="739"/>
      <c r="B49" s="181" t="s">
        <v>593</v>
      </c>
      <c r="C49" s="713" t="s">
        <v>708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9" t="s">
        <v>686</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1011</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1" zoomScale="60" zoomScaleNormal="86"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14" width="11.85546875" customWidth="1"/>
    <col min="15" max="15" width="17.42578125" customWidth="1"/>
    <col min="16"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acción'!AF24</f>
        <v>Beneficiarios de servicios de formación para el trabajo que propenda por el desarrollo de competencias laborales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709</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119</v>
      </c>
      <c r="I4" s="711" t="s">
        <v>710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711</v>
      </c>
      <c r="D11" s="666"/>
      <c r="E11" s="666"/>
      <c r="F11" s="666"/>
      <c r="G11" s="666"/>
      <c r="H11" s="666"/>
      <c r="I11" s="666"/>
      <c r="J11" s="666"/>
      <c r="K11" s="666"/>
      <c r="L11" s="666"/>
      <c r="M11" s="712"/>
      <c r="N11" s="314"/>
      <c r="O11" s="149"/>
      <c r="P11" s="149"/>
      <c r="Q11" s="149"/>
      <c r="R11" s="149"/>
      <c r="S11" s="149"/>
      <c r="T11" s="149"/>
      <c r="U11" s="149"/>
      <c r="V11" s="149"/>
      <c r="W11" s="149"/>
      <c r="X11" s="149"/>
      <c r="Y11" s="149"/>
      <c r="Z11" s="149"/>
    </row>
    <row r="12" spans="1:26" ht="15.75">
      <c r="A12" s="739"/>
      <c r="B12" s="181" t="s">
        <v>537</v>
      </c>
      <c r="C12" s="761" t="s">
        <v>988</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acción'!C24</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48" customHeight="1">
      <c r="A14" s="739"/>
      <c r="B14" s="743" t="s">
        <v>540</v>
      </c>
      <c r="C14" s="714" t="s">
        <v>390</v>
      </c>
      <c r="D14" s="715"/>
      <c r="E14" s="200" t="s">
        <v>439</v>
      </c>
      <c r="F14" s="755" t="s">
        <v>712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346</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acción'!AG24</f>
        <v>Sumatoria del número de beneficiarios de servicios de formación para el trabajo que propenda por el desarrollo de competencias laborales.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69" customHeight="1">
      <c r="A30" s="739"/>
      <c r="B30" s="222"/>
      <c r="C30" s="226" t="s">
        <v>564</v>
      </c>
      <c r="D30" s="315">
        <v>7959</v>
      </c>
      <c r="E30" s="159"/>
      <c r="F30" s="231" t="s">
        <v>565</v>
      </c>
      <c r="G30" s="212" t="s">
        <v>713</v>
      </c>
      <c r="H30" s="159"/>
      <c r="I30" s="231" t="s">
        <v>567</v>
      </c>
      <c r="J30" s="725" t="s">
        <v>714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246">
        <f>D30</f>
        <v>7959</v>
      </c>
      <c r="E37" s="316"/>
      <c r="F37" s="246">
        <f>D37</f>
        <v>7959</v>
      </c>
      <c r="G37" s="316"/>
      <c r="H37" s="246">
        <f>(F37*10%)+F37</f>
        <v>8754.9</v>
      </c>
      <c r="I37" s="316"/>
      <c r="J37" s="246">
        <f>(H37*9%)+H37</f>
        <v>9542.8410000000003</v>
      </c>
      <c r="K37" s="316"/>
      <c r="L37" s="246">
        <f>(J37*8%)+J37</f>
        <v>10306.26828</v>
      </c>
      <c r="M37" s="316"/>
      <c r="N37" s="149"/>
      <c r="O37" s="149"/>
      <c r="P37" s="149"/>
      <c r="Q37" s="149"/>
      <c r="R37" s="149"/>
      <c r="S37" s="149"/>
      <c r="T37" s="149"/>
      <c r="U37" s="149"/>
      <c r="V37" s="149"/>
      <c r="W37" s="149"/>
      <c r="X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246">
        <f>L37</f>
        <v>10306.26828</v>
      </c>
      <c r="E39" s="316"/>
      <c r="F39" s="246">
        <f>(D39*7%)+D39</f>
        <v>11027.707059600001</v>
      </c>
      <c r="G39" s="316"/>
      <c r="H39" s="246">
        <f>(F39*6%)+F39</f>
        <v>11689.369483176</v>
      </c>
      <c r="I39" s="316"/>
      <c r="J39" s="246">
        <f>(H39*5%)+H39</f>
        <v>12273.837957334801</v>
      </c>
      <c r="K39" s="316"/>
      <c r="L39" s="246">
        <f>J39</f>
        <v>12273.837957334801</v>
      </c>
      <c r="M39" s="316"/>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O40" s="149"/>
      <c r="P40" s="149"/>
      <c r="Q40" s="149"/>
      <c r="R40" s="149"/>
      <c r="S40" s="149"/>
      <c r="T40" s="149"/>
      <c r="U40" s="149"/>
      <c r="V40" s="149"/>
      <c r="W40" s="149"/>
      <c r="X40" s="149"/>
      <c r="Y40" s="149"/>
      <c r="Z40" s="149"/>
    </row>
    <row r="41" spans="1:26" ht="15.75" customHeight="1">
      <c r="A41" s="739"/>
      <c r="B41" s="744"/>
      <c r="C41" s="245"/>
      <c r="D41" s="246">
        <f>(L39*4%)+L39</f>
        <v>12764.791475628193</v>
      </c>
      <c r="E41" s="316"/>
      <c r="F41" s="246">
        <f>(D41*4%)+D41</f>
        <v>13275.383134653321</v>
      </c>
      <c r="G41" s="316"/>
      <c r="H41" s="246">
        <f>(F41*3%)+F41</f>
        <v>13673.64462869292</v>
      </c>
      <c r="I41" s="316"/>
      <c r="J41" s="246">
        <f>(H41*2%)+H41</f>
        <v>13947.117521266779</v>
      </c>
      <c r="K41" s="316"/>
      <c r="L41" s="246">
        <f>(J41*2%)+J41</f>
        <v>14226.059871692114</v>
      </c>
      <c r="M41" s="316"/>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45"/>
      <c r="D43" s="246">
        <f>(L41*2%)+L41</f>
        <v>14510.581069125956</v>
      </c>
      <c r="E43" s="316"/>
      <c r="F43" s="317"/>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63"/>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715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6" customHeight="1">
      <c r="A50" s="739"/>
      <c r="B50" s="181" t="s">
        <v>595</v>
      </c>
      <c r="C50" s="713" t="s">
        <v>716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722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C62:M62"/>
    <mergeCell ref="C56:M56"/>
    <mergeCell ref="C58:M58"/>
    <mergeCell ref="C59:M59"/>
    <mergeCell ref="C60:M60"/>
    <mergeCell ref="C61:M61"/>
    <mergeCell ref="C6:M6"/>
    <mergeCell ref="C13:M13"/>
    <mergeCell ref="F40:G40"/>
    <mergeCell ref="H40:I40"/>
    <mergeCell ref="D42:E42"/>
    <mergeCell ref="I7:M7"/>
    <mergeCell ref="C7:D7"/>
    <mergeCell ref="J36:K36"/>
    <mergeCell ref="L36:M36"/>
    <mergeCell ref="J40:K40"/>
    <mergeCell ref="L40:M40"/>
    <mergeCell ref="L38:M38"/>
    <mergeCell ref="F9:G9"/>
    <mergeCell ref="I9:J9"/>
    <mergeCell ref="F10:G10"/>
    <mergeCell ref="I10:J10"/>
    <mergeCell ref="C2:M2"/>
    <mergeCell ref="C3:M3"/>
    <mergeCell ref="F4:G4"/>
    <mergeCell ref="I4:M4"/>
    <mergeCell ref="C5:M5"/>
    <mergeCell ref="C9:D9"/>
    <mergeCell ref="C10:D10"/>
    <mergeCell ref="C11:M11"/>
    <mergeCell ref="D40:E40"/>
    <mergeCell ref="C12:M12"/>
    <mergeCell ref="C14:D14"/>
    <mergeCell ref="F14:M14"/>
    <mergeCell ref="C15:M15"/>
    <mergeCell ref="D36:E36"/>
    <mergeCell ref="D38:E38"/>
    <mergeCell ref="F38:G38"/>
    <mergeCell ref="H38:I38"/>
    <mergeCell ref="J38:K38"/>
    <mergeCell ref="F36:G36"/>
    <mergeCell ref="H36:I36"/>
    <mergeCell ref="J30:L30"/>
    <mergeCell ref="A59:A61"/>
    <mergeCell ref="A2:A15"/>
    <mergeCell ref="B14:B15"/>
    <mergeCell ref="B18:B24"/>
    <mergeCell ref="B25:B28"/>
    <mergeCell ref="B32:B34"/>
    <mergeCell ref="B35:B44"/>
    <mergeCell ref="B45:B48"/>
    <mergeCell ref="B8:B10"/>
    <mergeCell ref="C16:M16"/>
    <mergeCell ref="C17:M17"/>
    <mergeCell ref="A16:A52"/>
    <mergeCell ref="A53:A58"/>
    <mergeCell ref="F46:F47"/>
    <mergeCell ref="G46:J47"/>
    <mergeCell ref="L46:M47"/>
    <mergeCell ref="C49:M49"/>
    <mergeCell ref="C57:M57"/>
    <mergeCell ref="C50:M50"/>
    <mergeCell ref="C51:M51"/>
    <mergeCell ref="C52:M52"/>
    <mergeCell ref="C53:M53"/>
    <mergeCell ref="C54:M54"/>
    <mergeCell ref="C55:M5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7" zoomScale="60" zoomScaleNormal="87"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14" width="10.7109375" customWidth="1"/>
    <col min="15" max="15" width="16.85546875" customWidth="1"/>
    <col min="16"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acción'!AF25</f>
        <v>Beneficiarios de los servicios de formación para la recualificación y/o reconversión laboral de las personas hacia los sectores más dinámicos del mercado de trabajo.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119</v>
      </c>
      <c r="I4" s="711" t="s">
        <v>710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723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989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acción'!C25</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390</v>
      </c>
      <c r="D14" s="715"/>
      <c r="E14" s="200" t="s">
        <v>439</v>
      </c>
      <c r="F14" s="716" t="s">
        <v>712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acción'!AG25</f>
        <v>Sumatoria de las personas beneficiarias de los servicios de formación para la recualificación y/o reconversión laboral de las personas hacia los sectores más dinámicos del mercado de trabajo.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15" t="s">
        <v>649</v>
      </c>
      <c r="E30" s="159"/>
      <c r="F30" s="231" t="s">
        <v>565</v>
      </c>
      <c r="G30" s="212" t="s">
        <v>649</v>
      </c>
      <c r="H30" s="159"/>
      <c r="I30" s="231" t="s">
        <v>567</v>
      </c>
      <c r="J30" s="754" t="s">
        <v>724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19">
        <v>2023</v>
      </c>
      <c r="E33" s="320"/>
      <c r="F33" s="228" t="s">
        <v>571</v>
      </c>
      <c r="G33" s="321"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322"/>
      <c r="E34" s="323"/>
      <c r="F34" s="298"/>
      <c r="G34" s="323"/>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45"/>
      <c r="D37" s="246">
        <v>150</v>
      </c>
      <c r="E37" s="316"/>
      <c r="F37" s="246">
        <f>D37</f>
        <v>150</v>
      </c>
      <c r="G37" s="316"/>
      <c r="H37" s="246">
        <f>(F37*10%)+F37</f>
        <v>165</v>
      </c>
      <c r="I37" s="316"/>
      <c r="J37" s="246">
        <f>(H37*9%)+H37</f>
        <v>179.85</v>
      </c>
      <c r="K37" s="316"/>
      <c r="L37" s="246">
        <f>(J37*8%)+J37</f>
        <v>194.238</v>
      </c>
      <c r="M37" s="324"/>
      <c r="N37" s="325"/>
      <c r="O37" s="325"/>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45"/>
      <c r="D39" s="246">
        <f>L37</f>
        <v>194.238</v>
      </c>
      <c r="E39" s="316"/>
      <c r="F39" s="246">
        <f>(D39*7%)+D39</f>
        <v>207.83466000000001</v>
      </c>
      <c r="G39" s="316"/>
      <c r="H39" s="246">
        <f>(F39*6%)+F39</f>
        <v>220.3047396</v>
      </c>
      <c r="I39" s="316"/>
      <c r="J39" s="246">
        <f>(H39*5%)+H39</f>
        <v>231.31997658</v>
      </c>
      <c r="K39" s="316"/>
      <c r="L39" s="246">
        <f>J39</f>
        <v>231.31997658</v>
      </c>
      <c r="M39" s="324"/>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45"/>
      <c r="D41" s="246">
        <f>(L39*4%)+L39</f>
        <v>240.5727756432</v>
      </c>
      <c r="E41" s="316"/>
      <c r="F41" s="246">
        <f>(D41*3%)+D41</f>
        <v>247.78995891249599</v>
      </c>
      <c r="G41" s="316"/>
      <c r="H41" s="246">
        <f>(F41*3%)+F41</f>
        <v>255.22365767987088</v>
      </c>
      <c r="I41" s="316"/>
      <c r="J41" s="246">
        <f>(H41*3%)+H41</f>
        <v>262.88036741026701</v>
      </c>
      <c r="K41" s="316"/>
      <c r="L41" s="246">
        <f>J41</f>
        <v>262.88036741026701</v>
      </c>
      <c r="M41" s="324"/>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45"/>
      <c r="D43" s="246">
        <f>(L41*2%)+L41</f>
        <v>268.13797475847235</v>
      </c>
      <c r="E43" s="316"/>
      <c r="F43" s="317"/>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60" customHeight="1">
      <c r="A49" s="739"/>
      <c r="B49" s="181" t="s">
        <v>593</v>
      </c>
      <c r="C49" s="713" t="s">
        <v>997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6" customHeight="1">
      <c r="A50" s="739"/>
      <c r="B50" s="181" t="s">
        <v>595</v>
      </c>
      <c r="C50" s="713" t="s">
        <v>716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725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6">
    <mergeCell ref="C50:M50"/>
    <mergeCell ref="C51:M51"/>
    <mergeCell ref="D42:E42"/>
    <mergeCell ref="F46:F47"/>
    <mergeCell ref="G46:J47"/>
    <mergeCell ref="L46:M47"/>
    <mergeCell ref="C49:M49"/>
    <mergeCell ref="J30:L30"/>
    <mergeCell ref="F36:G36"/>
    <mergeCell ref="H36:I36"/>
    <mergeCell ref="J36:K36"/>
    <mergeCell ref="L36:M36"/>
    <mergeCell ref="C15:M15"/>
    <mergeCell ref="C16:M16"/>
    <mergeCell ref="C17:M17"/>
    <mergeCell ref="C2:M2"/>
    <mergeCell ref="F4:G4"/>
    <mergeCell ref="I4:M4"/>
    <mergeCell ref="C5:M5"/>
    <mergeCell ref="C6:M6"/>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C59:M59"/>
    <mergeCell ref="C60:M60"/>
    <mergeCell ref="C61:M61"/>
    <mergeCell ref="C62:M62"/>
    <mergeCell ref="C52:M52"/>
    <mergeCell ref="C53:M53"/>
    <mergeCell ref="C54:M54"/>
    <mergeCell ref="C55:M55"/>
    <mergeCell ref="C56:M56"/>
    <mergeCell ref="C57:M57"/>
    <mergeCell ref="C58:M58"/>
    <mergeCell ref="A16:A52"/>
    <mergeCell ref="A53:A58"/>
    <mergeCell ref="A59:A61"/>
    <mergeCell ref="A2:A15"/>
    <mergeCell ref="B14:B15"/>
    <mergeCell ref="B18:B24"/>
    <mergeCell ref="B25:B28"/>
    <mergeCell ref="B32:B34"/>
    <mergeCell ref="B35:B44"/>
    <mergeCell ref="B45:B48"/>
    <mergeCell ref="F40:G40"/>
    <mergeCell ref="H40:I40"/>
    <mergeCell ref="J40:K40"/>
    <mergeCell ref="L40:M40"/>
    <mergeCell ref="D36:E36"/>
    <mergeCell ref="D38:E38"/>
    <mergeCell ref="F38:G38"/>
    <mergeCell ref="H38:I38"/>
    <mergeCell ref="J38:K38"/>
    <mergeCell ref="L38:M38"/>
    <mergeCell ref="D40:E40"/>
  </mergeCells>
  <dataValidations count="1">
    <dataValidation type="list" allowBlank="1" showErrorMessage="1" sqref="I7">
      <formula1>INDIRECT($C$7)</formula1>
    </dataValidation>
  </dataValidations>
  <pageMargins left="0.7" right="0.7" top="0.75" bottom="0.75" header="0" footer="0"/>
  <pageSetup paperSize="9" scale="46" orientation="portrait" r:id="rId1"/>
  <colBreaks count="1" manualBreakCount="1">
    <brk id="13" max="1048575" man="1"/>
  </colBreaks>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B21"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28.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acción'!AF26</f>
        <v>Personas con mayores barreras de acceso colocadas en el mercado laboral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974</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727</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acción'!C26</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654</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25.5" customHeight="1">
      <c r="A17" s="739"/>
      <c r="B17" s="181" t="s">
        <v>543</v>
      </c>
      <c r="C17" s="713" t="str">
        <f>'Plan de acción'!AG26</f>
        <v>Sumatoria del número de personas con mayores barreras de acceso colocadas en el mercado laboral a través del programa.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315" t="s">
        <v>649</v>
      </c>
      <c r="H30" s="159"/>
      <c r="I30" s="231" t="s">
        <v>567</v>
      </c>
      <c r="J30" s="754" t="s">
        <v>724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26">
        <v>2023</v>
      </c>
      <c r="E33" s="236"/>
      <c r="F33" s="159" t="s">
        <v>571</v>
      </c>
      <c r="G33" s="32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08"/>
      <c r="D37" s="726">
        <v>20000</v>
      </c>
      <c r="E37" s="673"/>
      <c r="F37" s="726">
        <f>D37</f>
        <v>20000</v>
      </c>
      <c r="G37" s="673"/>
      <c r="H37" s="726">
        <f>(F37*2%)+F37</f>
        <v>20400</v>
      </c>
      <c r="I37" s="673"/>
      <c r="J37" s="726">
        <f>(H37*3%)+H37</f>
        <v>21012</v>
      </c>
      <c r="K37" s="673"/>
      <c r="L37" s="726">
        <f>(J37*4%)+J37</f>
        <v>21852.48</v>
      </c>
      <c r="M37" s="673"/>
      <c r="N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08"/>
      <c r="D39" s="726">
        <f>L37</f>
        <v>21852.48</v>
      </c>
      <c r="E39" s="673"/>
      <c r="F39" s="726">
        <f>(D39*5%)+D39</f>
        <v>22945.103999999999</v>
      </c>
      <c r="G39" s="673"/>
      <c r="H39" s="726">
        <f>(F39*6%)+F39</f>
        <v>24321.810239999999</v>
      </c>
      <c r="I39" s="673"/>
      <c r="J39" s="726">
        <f>(H39*7%)+H39</f>
        <v>26024.336956799998</v>
      </c>
      <c r="K39" s="673"/>
      <c r="L39" s="726">
        <f>J39</f>
        <v>26024.336956799998</v>
      </c>
      <c r="M39" s="673"/>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08"/>
      <c r="D41" s="726">
        <f>(L39*8%)+L39</f>
        <v>28106.283913343999</v>
      </c>
      <c r="E41" s="673"/>
      <c r="F41" s="726">
        <f>(D41*9%)+D41</f>
        <v>30635.849465544958</v>
      </c>
      <c r="G41" s="673"/>
      <c r="H41" s="726">
        <f>(F41*10%)+F41</f>
        <v>33699.43441209945</v>
      </c>
      <c r="I41" s="673"/>
      <c r="J41" s="726">
        <f>H41</f>
        <v>33699.43441209945</v>
      </c>
      <c r="K41" s="673"/>
      <c r="L41" s="726">
        <f>(J41*2%)+J41</f>
        <v>34373.423100341439</v>
      </c>
      <c r="M41" s="673"/>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08"/>
      <c r="D43" s="726">
        <f>(L41*2%)+L41</f>
        <v>35060.891562348268</v>
      </c>
      <c r="E43" s="673"/>
      <c r="F43" s="251"/>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975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1.5" customHeight="1">
      <c r="A50" s="739"/>
      <c r="B50" s="181" t="s">
        <v>595</v>
      </c>
      <c r="C50" s="713" t="s">
        <v>729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730</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 ref="J30:L30"/>
    <mergeCell ref="F36:G36"/>
    <mergeCell ref="H36:I36"/>
    <mergeCell ref="J36:K36"/>
    <mergeCell ref="L36:M36"/>
    <mergeCell ref="C15:M15"/>
    <mergeCell ref="C16:M16"/>
    <mergeCell ref="C17:M17"/>
    <mergeCell ref="C2:M2"/>
    <mergeCell ref="F4:G4"/>
    <mergeCell ref="I4:M4"/>
    <mergeCell ref="C5:M5"/>
    <mergeCell ref="C6:M6"/>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A16:A52"/>
    <mergeCell ref="A53:A58"/>
    <mergeCell ref="A59:A61"/>
    <mergeCell ref="A2:A15"/>
    <mergeCell ref="B14:B15"/>
    <mergeCell ref="B18:B24"/>
    <mergeCell ref="B25:B28"/>
    <mergeCell ref="B32:B34"/>
    <mergeCell ref="B35:B44"/>
    <mergeCell ref="B45:B48"/>
    <mergeCell ref="L39:M39"/>
    <mergeCell ref="D40:E40"/>
    <mergeCell ref="F40:G40"/>
    <mergeCell ref="L40:M40"/>
    <mergeCell ref="F46:F47"/>
    <mergeCell ref="G46:J47"/>
    <mergeCell ref="L46:M47"/>
    <mergeCell ref="D41:E41"/>
    <mergeCell ref="F41:G41"/>
    <mergeCell ref="H41:I41"/>
    <mergeCell ref="J41:K41"/>
    <mergeCell ref="L41:M41"/>
    <mergeCell ref="D42:E42"/>
    <mergeCell ref="D43:E43"/>
    <mergeCell ref="H40:I40"/>
    <mergeCell ref="J40:K40"/>
    <mergeCell ref="D39:E39"/>
    <mergeCell ref="F39:G39"/>
    <mergeCell ref="H39:I39"/>
    <mergeCell ref="J39:K39"/>
    <mergeCell ref="F38:G38"/>
    <mergeCell ref="H38:I38"/>
    <mergeCell ref="J38:K38"/>
    <mergeCell ref="L38:M38"/>
    <mergeCell ref="D36:E36"/>
    <mergeCell ref="D37:E37"/>
    <mergeCell ref="F37:G37"/>
    <mergeCell ref="H37:I37"/>
    <mergeCell ref="J37:K37"/>
    <mergeCell ref="L37:M37"/>
    <mergeCell ref="D38:E38"/>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B18"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6.75" customHeight="1">
      <c r="A2" s="741" t="s">
        <v>522</v>
      </c>
      <c r="B2" s="180" t="s">
        <v>523</v>
      </c>
      <c r="C2" s="707" t="str">
        <f>'Plan de acción'!AF27</f>
        <v>Personas atendidas por la APED a través de los servicios de gestión y colocación de empleo con un enfoque de cierre de brechas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731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732</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acción'!C26</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654</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37.5" customHeight="1">
      <c r="A17" s="739"/>
      <c r="B17" s="181" t="s">
        <v>543</v>
      </c>
      <c r="C17" s="714" t="str">
        <f>'Plan de acción'!AG27</f>
        <v>Sumatoria del número de personas colocadas en los servicios de gestión y colocación de empleo de la APED con un enfoque de cierre de brechas.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764"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744"/>
      <c r="C30" s="226" t="s">
        <v>564</v>
      </c>
      <c r="D30" s="315">
        <v>10000</v>
      </c>
      <c r="E30" s="159"/>
      <c r="F30" s="231" t="s">
        <v>565</v>
      </c>
      <c r="G30" s="212">
        <v>2021</v>
      </c>
      <c r="H30" s="159"/>
      <c r="I30" s="231" t="s">
        <v>567</v>
      </c>
      <c r="J30" s="278" t="s">
        <v>733</v>
      </c>
      <c r="K30" s="257"/>
      <c r="L30" s="279"/>
      <c r="M30" s="232"/>
      <c r="N30" s="149"/>
      <c r="O30" s="149"/>
      <c r="P30" s="149"/>
      <c r="Q30" s="149"/>
      <c r="R30" s="149"/>
      <c r="S30" s="149"/>
      <c r="T30" s="149"/>
      <c r="U30" s="149"/>
      <c r="V30" s="149"/>
      <c r="W30" s="149"/>
      <c r="X30" s="149"/>
      <c r="Y30" s="149"/>
      <c r="Z30" s="149"/>
    </row>
    <row r="31" spans="1:26" ht="15.75" customHeight="1">
      <c r="A31" s="739"/>
      <c r="B31" s="745"/>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26">
        <v>2023</v>
      </c>
      <c r="E33" s="236"/>
      <c r="F33" s="159" t="s">
        <v>571</v>
      </c>
      <c r="G33" s="32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08"/>
      <c r="D37" s="726">
        <f>D30</f>
        <v>10000</v>
      </c>
      <c r="E37" s="673"/>
      <c r="F37" s="726">
        <f>D37</f>
        <v>10000</v>
      </c>
      <c r="G37" s="673"/>
      <c r="H37" s="726">
        <f>(F37*2%)+F37</f>
        <v>10200</v>
      </c>
      <c r="I37" s="673"/>
      <c r="J37" s="726">
        <f>(H37*3%)+H37</f>
        <v>10506</v>
      </c>
      <c r="K37" s="673"/>
      <c r="L37" s="726">
        <f>(J37*4%)+J37</f>
        <v>10926.24</v>
      </c>
      <c r="M37" s="673"/>
      <c r="N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08"/>
      <c r="D39" s="726">
        <f>L37</f>
        <v>10926.24</v>
      </c>
      <c r="E39" s="673"/>
      <c r="F39" s="726">
        <f>(D39*5%)+D39</f>
        <v>11472.552</v>
      </c>
      <c r="G39" s="673"/>
      <c r="H39" s="726">
        <f>(F39*6%)+F39</f>
        <v>12160.905119999999</v>
      </c>
      <c r="I39" s="673"/>
      <c r="J39" s="726">
        <f>(H39*7%)+H39</f>
        <v>13012.168478399999</v>
      </c>
      <c r="K39" s="673"/>
      <c r="L39" s="726">
        <f>J39</f>
        <v>13012.168478399999</v>
      </c>
      <c r="M39" s="712"/>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08"/>
      <c r="D41" s="726">
        <f>(L39*8%)+L39</f>
        <v>14053.141956672</v>
      </c>
      <c r="E41" s="673"/>
      <c r="F41" s="726">
        <f>(D41*9%)+D41</f>
        <v>15317.924732772479</v>
      </c>
      <c r="G41" s="673"/>
      <c r="H41" s="726">
        <f>(F41*10%)+F41</f>
        <v>16849.717206049725</v>
      </c>
      <c r="I41" s="673"/>
      <c r="J41" s="726">
        <f>H41</f>
        <v>16849.717206049725</v>
      </c>
      <c r="K41" s="673"/>
      <c r="L41" s="726">
        <f>(J41*2%)+J41</f>
        <v>17186.711550170719</v>
      </c>
      <c r="M41" s="673"/>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45"/>
      <c r="D43" s="726">
        <f>(L41*2%)+L41</f>
        <v>17530.445781174134</v>
      </c>
      <c r="E43" s="673"/>
      <c r="F43" s="251"/>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734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735</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736</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51:M51"/>
    <mergeCell ref="C52:M52"/>
    <mergeCell ref="C53:M53"/>
    <mergeCell ref="C61:M61"/>
    <mergeCell ref="C62:M62"/>
    <mergeCell ref="C54:M54"/>
    <mergeCell ref="C55:M55"/>
    <mergeCell ref="C56:M56"/>
    <mergeCell ref="C57:M57"/>
    <mergeCell ref="C58:M58"/>
    <mergeCell ref="C59:M59"/>
    <mergeCell ref="C60:M60"/>
    <mergeCell ref="C49:M49"/>
    <mergeCell ref="C50:M50"/>
    <mergeCell ref="D43:E43"/>
    <mergeCell ref="C16:M16"/>
    <mergeCell ref="D41:E41"/>
    <mergeCell ref="H41:I41"/>
    <mergeCell ref="J41:K41"/>
    <mergeCell ref="L41:M41"/>
    <mergeCell ref="D42:E42"/>
    <mergeCell ref="L39:M39"/>
    <mergeCell ref="F40:G40"/>
    <mergeCell ref="L40:M40"/>
    <mergeCell ref="F41:G41"/>
    <mergeCell ref="F46:F47"/>
    <mergeCell ref="G46:J47"/>
    <mergeCell ref="L46:M47"/>
    <mergeCell ref="C2:M2"/>
    <mergeCell ref="F4:G4"/>
    <mergeCell ref="I4:M4"/>
    <mergeCell ref="C5:M5"/>
    <mergeCell ref="C6:M6"/>
    <mergeCell ref="A53:A58"/>
    <mergeCell ref="A59:A61"/>
    <mergeCell ref="A2:A15"/>
    <mergeCell ref="B14:B15"/>
    <mergeCell ref="A16:A52"/>
    <mergeCell ref="B18:B24"/>
    <mergeCell ref="B25:B28"/>
    <mergeCell ref="B29:B31"/>
    <mergeCell ref="B32:B34"/>
    <mergeCell ref="B35:B44"/>
    <mergeCell ref="B45:B48"/>
    <mergeCell ref="H40:I40"/>
    <mergeCell ref="J40:K40"/>
    <mergeCell ref="D39:E39"/>
    <mergeCell ref="F39:G39"/>
    <mergeCell ref="H39:I39"/>
    <mergeCell ref="J39:K39"/>
    <mergeCell ref="D40:E40"/>
    <mergeCell ref="L38:M38"/>
    <mergeCell ref="D36:E36"/>
    <mergeCell ref="J36:K36"/>
    <mergeCell ref="L36:M36"/>
    <mergeCell ref="J37:K37"/>
    <mergeCell ref="L37:M37"/>
    <mergeCell ref="D37:E37"/>
    <mergeCell ref="F37:G37"/>
    <mergeCell ref="H37:I37"/>
    <mergeCell ref="F36:G36"/>
    <mergeCell ref="H36:I36"/>
    <mergeCell ref="D38:E38"/>
    <mergeCell ref="F38:G38"/>
    <mergeCell ref="H38:I38"/>
    <mergeCell ref="J38:K38"/>
    <mergeCell ref="C17:M17"/>
    <mergeCell ref="C7:D7"/>
    <mergeCell ref="B8:B10"/>
    <mergeCell ref="C9:D9"/>
    <mergeCell ref="C10:D10"/>
    <mergeCell ref="C11:M11"/>
    <mergeCell ref="C12:M12"/>
    <mergeCell ref="C14:D14"/>
    <mergeCell ref="F14:M14"/>
    <mergeCell ref="C15:M15"/>
    <mergeCell ref="C13:M13"/>
    <mergeCell ref="I7:M7"/>
    <mergeCell ref="F9:G9"/>
    <mergeCell ref="I9:J9"/>
    <mergeCell ref="F10:G10"/>
    <mergeCell ref="I10:J10"/>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4" workbookViewId="0">
      <selection activeCell="B19" sqref="B19"/>
    </sheetView>
  </sheetViews>
  <sheetFormatPr baseColWidth="10" defaultColWidth="14.42578125" defaultRowHeight="15" customHeight="1"/>
  <cols>
    <col min="1" max="1" width="19.7109375" customWidth="1"/>
    <col min="2" max="2" width="109.85546875" customWidth="1"/>
    <col min="3" max="6" width="11.42578125" customWidth="1"/>
    <col min="7" max="26" width="10.7109375" customWidth="1"/>
  </cols>
  <sheetData>
    <row r="1" spans="1:26" ht="15.75" customHeight="1">
      <c r="A1" s="701" t="s">
        <v>279</v>
      </c>
      <c r="B1" s="702"/>
      <c r="C1" s="149"/>
      <c r="D1" s="149"/>
      <c r="E1" s="149"/>
      <c r="F1" s="149"/>
      <c r="G1" s="149"/>
      <c r="H1" s="149"/>
      <c r="I1" s="149"/>
      <c r="J1" s="149"/>
      <c r="K1" s="149"/>
      <c r="L1" s="149"/>
      <c r="M1" s="149"/>
      <c r="N1" s="149"/>
      <c r="O1" s="149"/>
      <c r="P1" s="149"/>
      <c r="Q1" s="149"/>
      <c r="R1" s="149"/>
      <c r="S1" s="149"/>
      <c r="T1" s="149"/>
      <c r="U1" s="149"/>
      <c r="V1" s="149"/>
      <c r="W1" s="149"/>
      <c r="X1" s="149"/>
      <c r="Y1" s="149"/>
      <c r="Z1" s="149"/>
    </row>
    <row r="2" spans="1:26" ht="37.5" customHeight="1">
      <c r="A2" s="703" t="s">
        <v>280</v>
      </c>
      <c r="B2" s="704"/>
      <c r="C2" s="149"/>
      <c r="D2" s="149"/>
      <c r="E2" s="149"/>
      <c r="F2" s="149"/>
      <c r="G2" s="149"/>
      <c r="H2" s="149"/>
      <c r="I2" s="149"/>
      <c r="J2" s="149"/>
      <c r="K2" s="149"/>
      <c r="L2" s="149"/>
      <c r="M2" s="149"/>
      <c r="N2" s="149"/>
      <c r="O2" s="149"/>
      <c r="P2" s="149"/>
      <c r="Q2" s="149"/>
      <c r="R2" s="149"/>
      <c r="S2" s="149"/>
      <c r="T2" s="149"/>
      <c r="U2" s="149"/>
      <c r="V2" s="149"/>
      <c r="W2" s="149"/>
      <c r="X2" s="149"/>
      <c r="Y2" s="149"/>
      <c r="Z2" s="149"/>
    </row>
    <row r="3" spans="1:26" ht="15.75" customHeight="1">
      <c r="A3" s="150" t="s">
        <v>281</v>
      </c>
      <c r="B3" s="151" t="s">
        <v>282</v>
      </c>
      <c r="C3" s="149"/>
      <c r="D3" s="149"/>
      <c r="E3" s="149"/>
      <c r="F3" s="149"/>
      <c r="G3" s="149"/>
      <c r="H3" s="149"/>
      <c r="I3" s="149"/>
      <c r="J3" s="149"/>
      <c r="K3" s="149"/>
      <c r="L3" s="149"/>
      <c r="M3" s="149"/>
      <c r="N3" s="149"/>
      <c r="O3" s="149"/>
      <c r="P3" s="149"/>
      <c r="Q3" s="149"/>
      <c r="R3" s="149"/>
      <c r="S3" s="149"/>
      <c r="T3" s="149"/>
      <c r="U3" s="149"/>
      <c r="V3" s="149"/>
      <c r="W3" s="149"/>
      <c r="X3" s="149"/>
      <c r="Y3" s="149"/>
      <c r="Z3" s="149"/>
    </row>
    <row r="4" spans="1:26" ht="37.5" customHeight="1">
      <c r="A4" s="705" t="s">
        <v>283</v>
      </c>
      <c r="B4" s="152" t="s">
        <v>284</v>
      </c>
      <c r="C4" s="149"/>
      <c r="D4" s="149"/>
      <c r="E4" s="149"/>
      <c r="F4" s="149"/>
      <c r="G4" s="149"/>
      <c r="H4" s="149"/>
      <c r="I4" s="149"/>
      <c r="J4" s="149"/>
      <c r="K4" s="149"/>
      <c r="L4" s="149"/>
      <c r="M4" s="149"/>
      <c r="N4" s="149"/>
      <c r="O4" s="149"/>
      <c r="P4" s="149"/>
      <c r="Q4" s="149"/>
      <c r="R4" s="149"/>
      <c r="S4" s="149"/>
      <c r="T4" s="149"/>
      <c r="U4" s="149"/>
      <c r="V4" s="149"/>
      <c r="W4" s="149"/>
      <c r="X4" s="149"/>
      <c r="Y4" s="149"/>
      <c r="Z4" s="149"/>
    </row>
    <row r="5" spans="1:26" ht="15.75" customHeight="1">
      <c r="A5" s="699"/>
      <c r="B5" s="153" t="s">
        <v>285</v>
      </c>
      <c r="C5" s="149"/>
      <c r="D5" s="149"/>
      <c r="E5" s="149"/>
      <c r="F5" s="149"/>
      <c r="G5" s="149"/>
      <c r="H5" s="149"/>
      <c r="I5" s="149"/>
      <c r="J5" s="149"/>
      <c r="K5" s="149"/>
      <c r="L5" s="149"/>
      <c r="M5" s="149"/>
      <c r="N5" s="149"/>
      <c r="O5" s="149"/>
      <c r="P5" s="149"/>
      <c r="Q5" s="149"/>
      <c r="R5" s="149"/>
      <c r="S5" s="149"/>
      <c r="T5" s="149"/>
      <c r="U5" s="149"/>
      <c r="V5" s="149"/>
      <c r="W5" s="149"/>
      <c r="X5" s="149"/>
      <c r="Y5" s="149"/>
      <c r="Z5" s="149"/>
    </row>
    <row r="6" spans="1:26" ht="15.75" customHeight="1">
      <c r="A6" s="699"/>
      <c r="B6" s="154" t="s">
        <v>286</v>
      </c>
      <c r="C6" s="149"/>
      <c r="D6" s="149"/>
      <c r="E6" s="149"/>
      <c r="F6" s="149"/>
      <c r="G6" s="149"/>
      <c r="H6" s="149"/>
      <c r="I6" s="149"/>
      <c r="J6" s="149"/>
      <c r="K6" s="149"/>
      <c r="L6" s="149"/>
      <c r="M6" s="149"/>
      <c r="N6" s="149"/>
      <c r="O6" s="149"/>
      <c r="P6" s="149"/>
      <c r="Q6" s="149"/>
      <c r="R6" s="149"/>
      <c r="S6" s="149"/>
      <c r="T6" s="149"/>
      <c r="U6" s="149"/>
      <c r="V6" s="149"/>
      <c r="W6" s="149"/>
      <c r="X6" s="149"/>
      <c r="Y6" s="149"/>
      <c r="Z6" s="149"/>
    </row>
    <row r="7" spans="1:26" ht="15.75" customHeight="1">
      <c r="A7" s="699"/>
      <c r="B7" s="154" t="s">
        <v>287</v>
      </c>
      <c r="C7" s="149"/>
      <c r="D7" s="149"/>
      <c r="E7" s="149"/>
      <c r="F7" s="149"/>
      <c r="G7" s="149"/>
      <c r="H7" s="149"/>
      <c r="I7" s="149"/>
      <c r="J7" s="149"/>
      <c r="K7" s="149"/>
      <c r="L7" s="149"/>
      <c r="M7" s="149"/>
      <c r="N7" s="149"/>
      <c r="O7" s="149"/>
      <c r="P7" s="149"/>
      <c r="Q7" s="149"/>
      <c r="R7" s="149"/>
      <c r="S7" s="149"/>
      <c r="T7" s="149"/>
      <c r="U7" s="149"/>
      <c r="V7" s="149"/>
      <c r="W7" s="149"/>
      <c r="X7" s="149"/>
      <c r="Y7" s="149"/>
      <c r="Z7" s="149"/>
    </row>
    <row r="8" spans="1:26" ht="15.75" customHeight="1">
      <c r="A8" s="699"/>
      <c r="B8" s="153" t="s">
        <v>288</v>
      </c>
      <c r="C8" s="149"/>
      <c r="D8" s="149"/>
      <c r="E8" s="149"/>
      <c r="F8" s="149"/>
      <c r="G8" s="149"/>
      <c r="H8" s="149"/>
      <c r="I8" s="149"/>
      <c r="J8" s="149"/>
      <c r="K8" s="149"/>
      <c r="L8" s="149"/>
      <c r="M8" s="149"/>
      <c r="N8" s="149"/>
      <c r="O8" s="149"/>
      <c r="P8" s="149"/>
      <c r="Q8" s="149"/>
      <c r="R8" s="149"/>
      <c r="S8" s="149"/>
      <c r="T8" s="149"/>
      <c r="U8" s="149"/>
      <c r="V8" s="149"/>
      <c r="W8" s="149"/>
      <c r="X8" s="149"/>
      <c r="Y8" s="149"/>
      <c r="Z8" s="149"/>
    </row>
    <row r="9" spans="1:26" ht="15.75" customHeight="1">
      <c r="A9" s="699"/>
      <c r="B9" s="153" t="s">
        <v>289</v>
      </c>
      <c r="C9" s="149"/>
      <c r="D9" s="149"/>
      <c r="E9" s="149"/>
      <c r="F9" s="149"/>
      <c r="G9" s="149"/>
      <c r="H9" s="149"/>
      <c r="I9" s="149"/>
      <c r="J9" s="149"/>
      <c r="K9" s="149"/>
      <c r="L9" s="149"/>
      <c r="M9" s="149"/>
      <c r="N9" s="149"/>
      <c r="O9" s="149"/>
      <c r="P9" s="149"/>
      <c r="Q9" s="149"/>
      <c r="R9" s="149"/>
      <c r="S9" s="149"/>
      <c r="T9" s="149"/>
      <c r="U9" s="149"/>
      <c r="V9" s="149"/>
      <c r="W9" s="149"/>
      <c r="X9" s="149"/>
      <c r="Y9" s="149"/>
      <c r="Z9" s="149"/>
    </row>
    <row r="10" spans="1:26" ht="15.75" customHeight="1">
      <c r="A10" s="700"/>
      <c r="B10" s="153" t="s">
        <v>290</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15.75" customHeight="1">
      <c r="A11" s="698" t="s">
        <v>291</v>
      </c>
      <c r="B11" s="154" t="s">
        <v>292</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15.75" customHeight="1">
      <c r="A12" s="699"/>
      <c r="B12" s="154" t="s">
        <v>293</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ht="15.75" customHeight="1">
      <c r="A13" s="700"/>
      <c r="B13" s="154" t="s">
        <v>294</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82.5" customHeight="1">
      <c r="A14" s="698" t="s">
        <v>295</v>
      </c>
      <c r="B14" s="155" t="s">
        <v>296</v>
      </c>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15.75" customHeight="1">
      <c r="A15" s="699"/>
      <c r="B15" s="154" t="s">
        <v>297</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ht="15.75" customHeight="1">
      <c r="A16" s="699"/>
      <c r="B16" s="155" t="s">
        <v>298</v>
      </c>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15.75" customHeight="1">
      <c r="A17" s="699"/>
      <c r="B17" s="154" t="s">
        <v>299</v>
      </c>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15.75" customHeight="1">
      <c r="A18" s="699"/>
      <c r="B18" s="154" t="s">
        <v>300</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385.5" customHeight="1">
      <c r="A19" s="699"/>
      <c r="B19" s="154" t="s">
        <v>301</v>
      </c>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15.75" customHeight="1">
      <c r="A20" s="699"/>
      <c r="B20" s="154" t="s">
        <v>302</v>
      </c>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49.5" customHeight="1">
      <c r="A21" s="699"/>
      <c r="B21" s="154" t="s">
        <v>303</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5.75" customHeight="1">
      <c r="A22" s="699"/>
      <c r="B22" s="154" t="s">
        <v>304</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51.75" customHeight="1">
      <c r="A23" s="699"/>
      <c r="B23" s="154" t="s">
        <v>305</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5.75" customHeight="1">
      <c r="A24" s="700"/>
      <c r="B24" s="154" t="s">
        <v>306</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73.25" customHeight="1">
      <c r="A25" s="698" t="s">
        <v>307</v>
      </c>
      <c r="B25" s="154" t="s">
        <v>308</v>
      </c>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31.5">
      <c r="A26" s="699"/>
      <c r="B26" s="153" t="s">
        <v>309</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31.5">
      <c r="A27" s="700"/>
      <c r="B27" s="153" t="s">
        <v>310</v>
      </c>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5.75" customHeight="1">
      <c r="A28" s="156" t="s">
        <v>20</v>
      </c>
      <c r="B28" s="154" t="s">
        <v>311</v>
      </c>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5.75" customHeight="1">
      <c r="A29" s="156" t="s">
        <v>312</v>
      </c>
      <c r="B29" s="154" t="s">
        <v>313</v>
      </c>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5.75" customHeight="1">
      <c r="A30" s="157"/>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5.75" customHeight="1">
      <c r="A31" s="157"/>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5.75" customHeight="1">
      <c r="A32" s="157"/>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5.75" customHeight="1">
      <c r="A33" s="157"/>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5.75" customHeight="1">
      <c r="A34" s="157"/>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5.75" customHeight="1">
      <c r="A35" s="157"/>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5.75" customHeight="1">
      <c r="A36" s="157"/>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5.75" customHeight="1">
      <c r="A37" s="157"/>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5.75" customHeight="1">
      <c r="A38" s="157"/>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5.75" customHeight="1">
      <c r="A39" s="157"/>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5.75" customHeight="1">
      <c r="A40" s="157"/>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5.75" customHeight="1">
      <c r="A41" s="157"/>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5.75" customHeight="1">
      <c r="A42" s="157"/>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5.75" customHeight="1">
      <c r="A43" s="157"/>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5.75" customHeight="1">
      <c r="A44" s="157"/>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5.75" customHeight="1">
      <c r="A45" s="157"/>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5.75" customHeight="1">
      <c r="A46" s="157"/>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5.75" customHeight="1">
      <c r="A47" s="157"/>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5.75" customHeight="1">
      <c r="A48" s="157"/>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5.75" customHeight="1">
      <c r="A49" s="157"/>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5.75" customHeight="1">
      <c r="A50" s="157"/>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5.75" customHeight="1">
      <c r="A51" s="157"/>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5.75" customHeight="1">
      <c r="A52" s="157"/>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5.75" customHeight="1">
      <c r="A53" s="157"/>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5.75" customHeight="1">
      <c r="A54" s="157"/>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5.75" customHeight="1">
      <c r="A55" s="157"/>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5.75" customHeight="1">
      <c r="A56" s="157"/>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5.75" customHeight="1">
      <c r="A57" s="157"/>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5.75" customHeight="1">
      <c r="A58" s="157"/>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57"/>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57"/>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57"/>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57"/>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57"/>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57"/>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57"/>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57"/>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57"/>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57"/>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57"/>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57"/>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57"/>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57"/>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57"/>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57"/>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57"/>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57"/>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57"/>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57"/>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57"/>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57"/>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57"/>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57"/>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57"/>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57"/>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57"/>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57"/>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57"/>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57"/>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57"/>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57"/>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57"/>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57"/>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57"/>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57"/>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57"/>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57"/>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57"/>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57"/>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57"/>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57"/>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57"/>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57"/>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57"/>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57"/>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57"/>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57"/>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57"/>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57"/>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57"/>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57"/>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57"/>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57"/>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57"/>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57"/>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57"/>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57"/>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57"/>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57"/>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57"/>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57"/>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57"/>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57"/>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57"/>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57"/>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57"/>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57"/>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57"/>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57"/>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57"/>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57"/>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57"/>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57"/>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57"/>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57"/>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57"/>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57"/>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57"/>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57"/>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57"/>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57"/>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57"/>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57"/>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57"/>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57"/>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57"/>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57"/>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57"/>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57"/>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57"/>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57"/>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57"/>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57"/>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57"/>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57"/>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57"/>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57"/>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57"/>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57"/>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57"/>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57"/>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57"/>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57"/>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57"/>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57"/>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57"/>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57"/>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57"/>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57"/>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57"/>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57"/>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57"/>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57"/>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57"/>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57"/>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57"/>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57"/>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57"/>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57"/>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57"/>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57"/>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57"/>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57"/>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57"/>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57"/>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57"/>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57"/>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57"/>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57"/>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57"/>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57"/>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57"/>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57"/>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57"/>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57"/>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57"/>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57"/>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57"/>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57"/>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57"/>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57"/>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57"/>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57"/>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57"/>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57"/>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57"/>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57"/>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57"/>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57"/>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57"/>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57"/>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57"/>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57"/>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57"/>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57"/>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57"/>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57"/>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57"/>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57"/>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57"/>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57"/>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57"/>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57"/>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57"/>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57"/>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57"/>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57"/>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57"/>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57"/>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57"/>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57"/>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57"/>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57"/>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57"/>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57"/>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57"/>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57"/>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57"/>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57"/>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57"/>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57"/>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57"/>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57"/>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57"/>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57"/>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57"/>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57"/>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57"/>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57"/>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57"/>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57"/>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57"/>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57"/>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57"/>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57"/>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57"/>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57"/>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57"/>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57"/>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57"/>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57"/>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57"/>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57"/>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57"/>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57"/>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57"/>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57"/>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57"/>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57"/>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57"/>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57"/>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57"/>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57"/>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57"/>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57"/>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57"/>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57"/>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57"/>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57"/>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57"/>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57"/>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57"/>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57"/>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57"/>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57"/>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57"/>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57"/>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57"/>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57"/>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57"/>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57"/>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57"/>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57"/>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57"/>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57"/>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57"/>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57"/>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57"/>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57"/>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57"/>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57"/>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57"/>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57"/>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57"/>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57"/>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57"/>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57"/>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57"/>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57"/>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57"/>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57"/>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57"/>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57"/>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57"/>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57"/>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57"/>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57"/>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57"/>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57"/>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57"/>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57"/>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57"/>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57"/>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57"/>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57"/>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57"/>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57"/>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57"/>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57"/>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57"/>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57"/>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57"/>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57"/>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57"/>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57"/>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57"/>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57"/>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57"/>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57"/>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57"/>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57"/>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57"/>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57"/>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57"/>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57"/>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57"/>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57"/>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57"/>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57"/>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57"/>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57"/>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57"/>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57"/>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57"/>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57"/>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57"/>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57"/>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57"/>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57"/>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57"/>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57"/>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57"/>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57"/>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57"/>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57"/>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57"/>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57"/>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57"/>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57"/>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57"/>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57"/>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57"/>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57"/>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57"/>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57"/>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57"/>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57"/>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57"/>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57"/>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57"/>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57"/>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57"/>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57"/>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57"/>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57"/>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57"/>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57"/>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57"/>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57"/>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57"/>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57"/>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57"/>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57"/>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57"/>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57"/>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57"/>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57"/>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57"/>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57"/>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57"/>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57"/>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57"/>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57"/>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57"/>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57"/>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57"/>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57"/>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57"/>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57"/>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57"/>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57"/>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57"/>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57"/>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57"/>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57"/>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57"/>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57"/>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57"/>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57"/>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57"/>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57"/>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57"/>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57"/>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57"/>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57"/>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57"/>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57"/>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57"/>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57"/>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57"/>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57"/>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57"/>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57"/>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57"/>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57"/>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57"/>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57"/>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57"/>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57"/>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57"/>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57"/>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57"/>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57"/>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57"/>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57"/>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57"/>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57"/>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57"/>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57"/>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57"/>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57"/>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57"/>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57"/>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57"/>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57"/>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57"/>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57"/>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57"/>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57"/>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57"/>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57"/>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57"/>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57"/>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57"/>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57"/>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57"/>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57"/>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57"/>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57"/>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57"/>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57"/>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57"/>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57"/>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57"/>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57"/>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57"/>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57"/>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57"/>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57"/>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57"/>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57"/>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57"/>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57"/>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57"/>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57"/>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57"/>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57"/>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57"/>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57"/>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57"/>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57"/>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57"/>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57"/>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57"/>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57"/>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57"/>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57"/>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57"/>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57"/>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57"/>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57"/>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57"/>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57"/>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57"/>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57"/>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57"/>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57"/>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57"/>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57"/>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57"/>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57"/>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57"/>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57"/>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57"/>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57"/>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57"/>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57"/>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57"/>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57"/>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57"/>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57"/>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57"/>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57"/>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57"/>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57"/>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57"/>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57"/>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57"/>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57"/>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57"/>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57"/>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57"/>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57"/>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57"/>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57"/>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57"/>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57"/>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57"/>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57"/>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57"/>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57"/>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57"/>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57"/>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57"/>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57"/>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57"/>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57"/>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57"/>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57"/>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57"/>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57"/>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57"/>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57"/>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57"/>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57"/>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57"/>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57"/>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57"/>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57"/>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57"/>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57"/>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57"/>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57"/>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57"/>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57"/>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57"/>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57"/>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57"/>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57"/>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57"/>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57"/>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57"/>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57"/>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57"/>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57"/>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57"/>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57"/>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57"/>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57"/>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57"/>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57"/>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57"/>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57"/>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57"/>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57"/>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57"/>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57"/>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57"/>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57"/>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57"/>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57"/>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57"/>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57"/>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57"/>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57"/>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57"/>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57"/>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57"/>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57"/>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57"/>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57"/>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57"/>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57"/>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57"/>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57"/>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57"/>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57"/>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57"/>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57"/>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57"/>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57"/>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57"/>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57"/>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57"/>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57"/>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57"/>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57"/>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57"/>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57"/>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57"/>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57"/>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57"/>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57"/>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57"/>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57"/>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57"/>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57"/>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57"/>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57"/>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57"/>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57"/>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57"/>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57"/>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57"/>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57"/>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57"/>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57"/>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57"/>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57"/>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57"/>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57"/>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57"/>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57"/>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57"/>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57"/>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57"/>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57"/>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57"/>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57"/>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57"/>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57"/>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57"/>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57"/>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57"/>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57"/>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57"/>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57"/>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57"/>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57"/>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57"/>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57"/>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57"/>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57"/>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57"/>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57"/>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57"/>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57"/>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57"/>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57"/>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57"/>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57"/>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57"/>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57"/>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57"/>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57"/>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57"/>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57"/>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57"/>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57"/>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57"/>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57"/>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57"/>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57"/>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57"/>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57"/>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57"/>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57"/>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57"/>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57"/>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57"/>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57"/>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57"/>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57"/>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57"/>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57"/>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57"/>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57"/>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57"/>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57"/>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57"/>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57"/>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57"/>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57"/>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57"/>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57"/>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57"/>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57"/>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57"/>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57"/>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57"/>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57"/>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57"/>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57"/>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57"/>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57"/>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57"/>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57"/>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57"/>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57"/>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57"/>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57"/>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57"/>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57"/>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57"/>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57"/>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57"/>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57"/>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57"/>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57"/>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57"/>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57"/>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57"/>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57"/>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57"/>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57"/>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57"/>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57"/>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57"/>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57"/>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57"/>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57"/>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57"/>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57"/>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57"/>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57"/>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57"/>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57"/>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57"/>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57"/>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57"/>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57"/>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57"/>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57"/>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57"/>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57"/>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57"/>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57"/>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57"/>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57"/>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57"/>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57"/>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57"/>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57"/>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57"/>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57"/>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57"/>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57"/>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57"/>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57"/>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57"/>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57"/>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57"/>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57"/>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57"/>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57"/>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57"/>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57"/>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57"/>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57"/>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57"/>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57"/>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57"/>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57"/>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57"/>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57"/>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57"/>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57"/>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57"/>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57"/>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57"/>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57"/>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57"/>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57"/>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57"/>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57"/>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57"/>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57"/>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57"/>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57"/>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57"/>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57"/>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57"/>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57"/>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57"/>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57"/>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57"/>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57"/>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57"/>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57"/>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57"/>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57"/>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57"/>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57"/>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57"/>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57"/>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57"/>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57"/>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57"/>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57"/>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57"/>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57"/>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57"/>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57"/>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57"/>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57"/>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57"/>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57"/>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57"/>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57"/>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57"/>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57"/>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57"/>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57"/>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57"/>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57"/>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57"/>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57"/>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57"/>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57"/>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57"/>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57"/>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57"/>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57"/>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57"/>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57"/>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57"/>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57"/>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57"/>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57"/>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57"/>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57"/>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57"/>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57"/>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57"/>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57"/>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57"/>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57"/>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57"/>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57"/>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57"/>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57"/>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57"/>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57"/>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57"/>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57"/>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57"/>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57"/>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57"/>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57"/>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57"/>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57"/>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57"/>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57"/>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57"/>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57"/>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57"/>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57"/>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57"/>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57"/>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57"/>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57"/>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57"/>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57"/>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57"/>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57"/>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57"/>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57"/>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57"/>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57"/>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57"/>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57"/>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57"/>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57"/>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57"/>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57"/>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57"/>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57"/>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57"/>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57"/>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57"/>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57"/>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57"/>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57"/>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57"/>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57"/>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57"/>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57"/>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57"/>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57"/>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57"/>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57"/>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57"/>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57"/>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57"/>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57"/>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57"/>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57"/>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57"/>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57"/>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57"/>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57"/>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57"/>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57"/>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57"/>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57"/>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57"/>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57"/>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57"/>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57"/>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57"/>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57"/>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57"/>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57"/>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57"/>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57"/>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57"/>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57"/>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57"/>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57"/>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57"/>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57"/>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57"/>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57"/>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57"/>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57"/>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57"/>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57"/>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57"/>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57"/>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57"/>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57"/>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57"/>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57"/>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57"/>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57"/>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57"/>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57"/>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57"/>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57"/>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57"/>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57"/>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57"/>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57"/>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57"/>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57"/>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57"/>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57"/>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57"/>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57"/>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57"/>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57"/>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57"/>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57"/>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57"/>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57"/>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57"/>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57"/>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57"/>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57"/>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57"/>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57"/>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57"/>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57"/>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57"/>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57"/>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57"/>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57"/>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57"/>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57"/>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57"/>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57"/>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57"/>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57"/>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57"/>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57"/>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57"/>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57"/>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57"/>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57"/>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57"/>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57"/>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6">
    <mergeCell ref="A25:A27"/>
    <mergeCell ref="A1:B1"/>
    <mergeCell ref="A2:B2"/>
    <mergeCell ref="A4:A10"/>
    <mergeCell ref="A11:A13"/>
    <mergeCell ref="A14:A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acción'!AF28</f>
        <v>Personas atendidas mediante servicios de información y orientación para la transición de la inclusión social a la productiva.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7" t="s">
        <v>737</v>
      </c>
      <c r="D3" s="695"/>
      <c r="E3" s="695"/>
      <c r="F3" s="695"/>
      <c r="G3" s="695"/>
      <c r="H3" s="695"/>
      <c r="I3" s="695"/>
      <c r="J3" s="695"/>
      <c r="K3" s="695"/>
      <c r="L3" s="695"/>
      <c r="M3" s="708"/>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738</v>
      </c>
      <c r="G9" s="692"/>
      <c r="H9" s="194"/>
      <c r="I9" s="722" t="s">
        <v>739</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44.75" customHeight="1">
      <c r="A11" s="739"/>
      <c r="B11" s="181" t="s">
        <v>535</v>
      </c>
      <c r="C11" s="713" t="s">
        <v>740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60.5" customHeight="1">
      <c r="A12" s="739"/>
      <c r="B12" s="181" t="s">
        <v>537</v>
      </c>
      <c r="C12" s="713" t="s">
        <v>1014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acción'!C28</f>
        <v>2.2. Mejora de las condiciones para la articulación de la inclusión social y productiva.</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acción'!AG28</f>
        <v>Sumatoria del número de personas atendidas mediante servicios de información y orientación para la transición de la inclusión social a la productiva.</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54" t="s">
        <v>655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5000</v>
      </c>
      <c r="E37" s="673"/>
      <c r="F37" s="754">
        <f>D37+3000</f>
        <v>8000</v>
      </c>
      <c r="G37" s="673"/>
      <c r="H37" s="754">
        <f>F37+3000</f>
        <v>11000</v>
      </c>
      <c r="I37" s="673"/>
      <c r="J37" s="754">
        <f>H37+3000</f>
        <v>14000</v>
      </c>
      <c r="K37" s="673"/>
      <c r="L37" s="754">
        <f>J37+3000</f>
        <v>17000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f>L37+3000</f>
        <v>20000</v>
      </c>
      <c r="E39" s="673"/>
      <c r="F39" s="754">
        <f>D39+3000</f>
        <v>23000</v>
      </c>
      <c r="G39" s="673"/>
      <c r="H39" s="754">
        <f>F39+3000</f>
        <v>26000</v>
      </c>
      <c r="I39" s="673"/>
      <c r="J39" s="754">
        <f>H39+3000</f>
        <v>29000</v>
      </c>
      <c r="K39" s="673"/>
      <c r="L39" s="754">
        <f>J39+3000</f>
        <v>32000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8" t="s">
        <v>585</v>
      </c>
      <c r="G40" s="729"/>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f>L39+3000</f>
        <v>35000</v>
      </c>
      <c r="E41" s="673"/>
      <c r="F41" s="754">
        <f>D41+3000</f>
        <v>38000</v>
      </c>
      <c r="G41" s="673"/>
      <c r="H41" s="754">
        <f>F41+3000</f>
        <v>41000</v>
      </c>
      <c r="I41" s="673"/>
      <c r="J41" s="754">
        <f>H41+3000</f>
        <v>44000</v>
      </c>
      <c r="K41" s="673"/>
      <c r="L41" s="754">
        <f>J41+3000</f>
        <v>47000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f>L41+3000</f>
        <v>50000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741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18" t="s">
        <v>655</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742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656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202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2:M52"/>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3" zoomScale="60" zoomScaleNormal="100" workbookViewId="0">
      <selection activeCell="C15" sqref="C15:M15"/>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26.25" customHeight="1">
      <c r="A2" s="741" t="s">
        <v>522</v>
      </c>
      <c r="B2" s="180" t="s">
        <v>523</v>
      </c>
      <c r="C2" s="707" t="str">
        <f>'Plan de acción'!AF29</f>
        <v>Estrategia de articulación de información de los programas de inclusión social con los de inclusión productiva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7" t="s">
        <v>744</v>
      </c>
      <c r="D3" s="695"/>
      <c r="E3" s="695"/>
      <c r="F3" s="695"/>
      <c r="G3" s="695"/>
      <c r="H3" s="695"/>
      <c r="I3" s="695"/>
      <c r="J3" s="695"/>
      <c r="K3" s="695"/>
      <c r="L3" s="695"/>
      <c r="M3" s="708"/>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328"/>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738</v>
      </c>
      <c r="G9" s="692"/>
      <c r="H9" s="194"/>
      <c r="I9" s="722" t="s">
        <v>739</v>
      </c>
      <c r="J9" s="692"/>
      <c r="K9" s="329"/>
      <c r="L9" s="329"/>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9" t="s">
        <v>534</v>
      </c>
      <c r="J10" s="715"/>
      <c r="K10" s="330"/>
      <c r="L10" s="198"/>
      <c r="M10" s="199"/>
      <c r="N10" s="149"/>
      <c r="O10" s="149"/>
      <c r="P10" s="149"/>
      <c r="Q10" s="149"/>
      <c r="R10" s="149"/>
      <c r="S10" s="149"/>
      <c r="T10" s="149"/>
      <c r="U10" s="149"/>
      <c r="V10" s="149"/>
      <c r="W10" s="149"/>
      <c r="X10" s="149"/>
      <c r="Y10" s="149"/>
      <c r="Z10" s="149"/>
    </row>
    <row r="11" spans="1:26" ht="165.75" customHeight="1">
      <c r="A11" s="739"/>
      <c r="B11" s="181" t="s">
        <v>535</v>
      </c>
      <c r="C11" s="723" t="s">
        <v>1020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96.75" customHeight="1">
      <c r="A12" s="739"/>
      <c r="B12" s="181" t="s">
        <v>537</v>
      </c>
      <c r="C12" s="723" t="s">
        <v>1021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acción'!C29</f>
        <v>2.2. Mejora de las condiciones para la articulación de la inclusión social y productiva.</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1.5" customHeight="1">
      <c r="A17" s="739"/>
      <c r="B17" s="181" t="s">
        <v>543</v>
      </c>
      <c r="C17" s="707" t="str">
        <f>'Plan de acción'!AG29</f>
        <v>Sumatoria del porcentaje de avance en la elaboración de la estrategia de articulación:
Hito 1 (10 % en 2023): Definición del plan de trabajo, cronograma específico y metodología de elaboración de la estrategia.
Hito 2 (10 % en 2024): Elaboración del diagnóstico.
Hito 3 (20 % en 2025): Diseño de un modelo preliminar de estrategia y definición de mecanismos de articulación de la información de los programas en cuanto a oferta programática por sector, sistemas de información y bases de datos disponibles, información recopilada y protocolos de intercambio, entre otros.
Hito 4 (40 % entre 2026 y 2027): Pilotaje del modelo de estrategia de articulación de información entre algunos programas de inclusión social y productiva seleccionados en el marco de la estrategia.
Hito 5 (20 % en 2028): Ajuste del modelo de la estrategia con base en las conclusiones y recomendaciones derivadas del pilotaje.</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745</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11" t="s">
        <v>649</v>
      </c>
      <c r="E30" s="159"/>
      <c r="F30" s="231" t="s">
        <v>565</v>
      </c>
      <c r="G30" s="211" t="s">
        <v>649</v>
      </c>
      <c r="H30" s="159"/>
      <c r="I30" s="231" t="s">
        <v>567</v>
      </c>
      <c r="J30" s="725" t="s">
        <v>227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0.1</v>
      </c>
      <c r="E37" s="673"/>
      <c r="F37" s="762">
        <v>0.2</v>
      </c>
      <c r="G37" s="673"/>
      <c r="H37" s="762">
        <v>0.4</v>
      </c>
      <c r="I37" s="673"/>
      <c r="J37" s="762">
        <v>0.6</v>
      </c>
      <c r="K37" s="673"/>
      <c r="L37" s="762">
        <v>0.8</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c r="G39" s="673"/>
      <c r="H39" s="762"/>
      <c r="I39" s="673"/>
      <c r="J39" s="762"/>
      <c r="K39" s="673"/>
      <c r="L39" s="762"/>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c r="E41" s="673"/>
      <c r="F41" s="762"/>
      <c r="G41" s="673"/>
      <c r="H41" s="762"/>
      <c r="I41" s="673"/>
      <c r="J41" s="762"/>
      <c r="K41" s="673"/>
      <c r="L41" s="762"/>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3.5" customHeight="1">
      <c r="A49" s="739"/>
      <c r="B49" s="181" t="s">
        <v>593</v>
      </c>
      <c r="C49" s="723" t="s">
        <v>1019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1018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746</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228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227</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202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M62"/>
  <sheetViews>
    <sheetView zoomScale="80" zoomScaleNormal="80" workbookViewId="0">
      <selection activeCell="C59" sqref="C59:M59"/>
    </sheetView>
  </sheetViews>
  <sheetFormatPr baseColWidth="10" defaultColWidth="11.42578125" defaultRowHeight="15.75"/>
  <cols>
    <col min="1" max="1" width="25.140625" style="543" customWidth="1"/>
    <col min="2" max="2" width="39.140625" style="644" customWidth="1"/>
    <col min="3" max="6" width="11.42578125" style="543"/>
    <col min="7" max="7" width="12.140625" style="543" bestFit="1" customWidth="1"/>
    <col min="8" max="16384" width="11.42578125" style="543"/>
  </cols>
  <sheetData>
    <row r="1" spans="1:13" ht="16.5" thickBot="1">
      <c r="A1" s="539"/>
      <c r="B1" s="540" t="s">
        <v>521</v>
      </c>
      <c r="C1" s="541"/>
      <c r="D1" s="541"/>
      <c r="E1" s="541"/>
      <c r="F1" s="541"/>
      <c r="G1" s="541"/>
      <c r="H1" s="541"/>
      <c r="I1" s="541"/>
      <c r="J1" s="541"/>
      <c r="K1" s="541"/>
      <c r="L1" s="541"/>
      <c r="M1" s="542"/>
    </row>
    <row r="2" spans="1:13" ht="34.5" customHeight="1">
      <c r="A2" s="773" t="s">
        <v>522</v>
      </c>
      <c r="B2" s="544" t="s">
        <v>523</v>
      </c>
      <c r="C2" s="775" t="s">
        <v>1035</v>
      </c>
      <c r="D2" s="776"/>
      <c r="E2" s="776"/>
      <c r="F2" s="776"/>
      <c r="G2" s="776"/>
      <c r="H2" s="776"/>
      <c r="I2" s="776"/>
      <c r="J2" s="776"/>
      <c r="K2" s="776"/>
      <c r="L2" s="776"/>
      <c r="M2" s="777"/>
    </row>
    <row r="3" spans="1:13" ht="36.75" customHeight="1">
      <c r="A3" s="774"/>
      <c r="B3" s="545" t="s">
        <v>524</v>
      </c>
      <c r="C3" s="778" t="s">
        <v>1036</v>
      </c>
      <c r="D3" s="779"/>
      <c r="E3" s="779"/>
      <c r="F3" s="779"/>
      <c r="G3" s="779"/>
      <c r="H3" s="779"/>
      <c r="I3" s="779"/>
      <c r="J3" s="779"/>
      <c r="K3" s="779"/>
      <c r="L3" s="779"/>
      <c r="M3" s="780"/>
    </row>
    <row r="4" spans="1:13">
      <c r="A4" s="774"/>
      <c r="B4" s="546" t="s">
        <v>38</v>
      </c>
      <c r="C4" s="547" t="s">
        <v>633</v>
      </c>
      <c r="D4" s="548"/>
      <c r="E4" s="549"/>
      <c r="F4" s="781" t="s">
        <v>39</v>
      </c>
      <c r="G4" s="782"/>
      <c r="H4" s="550"/>
      <c r="I4" s="551"/>
      <c r="J4" s="551"/>
      <c r="K4" s="551"/>
      <c r="L4" s="551"/>
      <c r="M4" s="552"/>
    </row>
    <row r="5" spans="1:13">
      <c r="A5" s="774"/>
      <c r="B5" s="546" t="s">
        <v>527</v>
      </c>
      <c r="C5" s="547" t="s">
        <v>633</v>
      </c>
      <c r="D5" s="551"/>
      <c r="E5" s="551"/>
      <c r="F5" s="551"/>
      <c r="G5" s="551"/>
      <c r="H5" s="551"/>
      <c r="I5" s="551"/>
      <c r="J5" s="551"/>
      <c r="K5" s="551"/>
      <c r="L5" s="551"/>
      <c r="M5" s="552"/>
    </row>
    <row r="6" spans="1:13">
      <c r="A6" s="774"/>
      <c r="B6" s="546" t="s">
        <v>529</v>
      </c>
      <c r="C6" s="547" t="s">
        <v>633</v>
      </c>
      <c r="D6" s="551"/>
      <c r="E6" s="551"/>
      <c r="F6" s="551"/>
      <c r="G6" s="551"/>
      <c r="H6" s="551"/>
      <c r="I6" s="551"/>
      <c r="J6" s="551"/>
      <c r="K6" s="551"/>
      <c r="L6" s="551"/>
      <c r="M6" s="552"/>
    </row>
    <row r="7" spans="1:13">
      <c r="A7" s="774"/>
      <c r="B7" s="545" t="s">
        <v>531</v>
      </c>
      <c r="C7" s="783" t="s">
        <v>363</v>
      </c>
      <c r="D7" s="784"/>
      <c r="E7" s="553"/>
      <c r="F7" s="553"/>
      <c r="G7" s="554"/>
      <c r="H7" s="555" t="s">
        <v>44</v>
      </c>
      <c r="I7" s="785" t="s">
        <v>374</v>
      </c>
      <c r="J7" s="784"/>
      <c r="K7" s="784"/>
      <c r="L7" s="784"/>
      <c r="M7" s="786"/>
    </row>
    <row r="8" spans="1:13">
      <c r="A8" s="774"/>
      <c r="B8" s="787" t="s">
        <v>532</v>
      </c>
      <c r="C8" s="556"/>
      <c r="D8" s="557"/>
      <c r="E8" s="557"/>
      <c r="F8" s="557"/>
      <c r="G8" s="557"/>
      <c r="H8" s="557"/>
      <c r="I8" s="557"/>
      <c r="J8" s="557"/>
      <c r="K8" s="557"/>
      <c r="L8" s="558"/>
      <c r="M8" s="559"/>
    </row>
    <row r="9" spans="1:13">
      <c r="A9" s="774"/>
      <c r="B9" s="788"/>
      <c r="C9" s="790" t="s">
        <v>208</v>
      </c>
      <c r="D9" s="791"/>
      <c r="E9" s="560"/>
      <c r="F9" s="791"/>
      <c r="G9" s="791"/>
      <c r="H9" s="560"/>
      <c r="I9" s="791"/>
      <c r="J9" s="791"/>
      <c r="K9" s="560"/>
      <c r="L9" s="561"/>
      <c r="M9" s="562"/>
    </row>
    <row r="10" spans="1:13">
      <c r="A10" s="774"/>
      <c r="B10" s="789"/>
      <c r="C10" s="790" t="s">
        <v>534</v>
      </c>
      <c r="D10" s="791"/>
      <c r="E10" s="563"/>
      <c r="F10" s="791" t="s">
        <v>534</v>
      </c>
      <c r="G10" s="791"/>
      <c r="H10" s="563"/>
      <c r="I10" s="791" t="s">
        <v>534</v>
      </c>
      <c r="J10" s="791"/>
      <c r="K10" s="563"/>
      <c r="L10" s="564"/>
      <c r="M10" s="565"/>
    </row>
    <row r="11" spans="1:13" ht="41.25" customHeight="1">
      <c r="A11" s="774"/>
      <c r="B11" s="545" t="s">
        <v>535</v>
      </c>
      <c r="C11" s="792" t="s">
        <v>1037</v>
      </c>
      <c r="D11" s="793"/>
      <c r="E11" s="793"/>
      <c r="F11" s="793"/>
      <c r="G11" s="793"/>
      <c r="H11" s="793"/>
      <c r="I11" s="793"/>
      <c r="J11" s="793"/>
      <c r="K11" s="793"/>
      <c r="L11" s="793"/>
      <c r="M11" s="794"/>
    </row>
    <row r="12" spans="1:13" ht="154.5" customHeight="1">
      <c r="A12" s="774"/>
      <c r="B12" s="545" t="s">
        <v>537</v>
      </c>
      <c r="C12" s="795" t="s">
        <v>1038</v>
      </c>
      <c r="D12" s="796"/>
      <c r="E12" s="796"/>
      <c r="F12" s="796"/>
      <c r="G12" s="796"/>
      <c r="H12" s="796"/>
      <c r="I12" s="796"/>
      <c r="J12" s="796"/>
      <c r="K12" s="796"/>
      <c r="L12" s="796"/>
      <c r="M12" s="797"/>
    </row>
    <row r="13" spans="1:13" ht="49.5" customHeight="1">
      <c r="A13" s="774"/>
      <c r="B13" s="545" t="s">
        <v>539</v>
      </c>
      <c r="C13" s="770" t="str">
        <f>'Plan de acción'!C30</f>
        <v>2.2. Mejora de las condiciones para la articulación de la inclusión social y productiva.</v>
      </c>
      <c r="D13" s="771"/>
      <c r="E13" s="771"/>
      <c r="F13" s="771"/>
      <c r="G13" s="771"/>
      <c r="H13" s="771"/>
      <c r="I13" s="771"/>
      <c r="J13" s="771"/>
      <c r="K13" s="771"/>
      <c r="L13" s="771"/>
      <c r="M13" s="772"/>
    </row>
    <row r="14" spans="1:13" ht="46.5" customHeight="1">
      <c r="A14" s="774"/>
      <c r="B14" s="811" t="s">
        <v>540</v>
      </c>
      <c r="C14" s="792" t="s">
        <v>384</v>
      </c>
      <c r="D14" s="793"/>
      <c r="E14" s="566" t="s">
        <v>439</v>
      </c>
      <c r="F14" s="798" t="str">
        <f>+'[2]Plan de acción'!Z21</f>
        <v>1.1  Para 2030, erradicar la pobreza extrema para todas las personas en el mundo, actualmente medida por un ingreso por persona inferior a 1,25 dólares al día.</v>
      </c>
      <c r="G14" s="793"/>
      <c r="H14" s="793"/>
      <c r="I14" s="793"/>
      <c r="J14" s="793"/>
      <c r="K14" s="793"/>
      <c r="L14" s="793"/>
      <c r="M14" s="794"/>
    </row>
    <row r="15" spans="1:13">
      <c r="A15" s="645"/>
      <c r="B15" s="812"/>
      <c r="C15" s="646"/>
      <c r="D15" s="604"/>
      <c r="E15" s="647"/>
      <c r="F15" s="604"/>
      <c r="G15" s="604"/>
      <c r="H15" s="604"/>
      <c r="I15" s="604"/>
      <c r="J15" s="604"/>
      <c r="K15" s="604"/>
      <c r="L15" s="604"/>
      <c r="M15" s="604"/>
    </row>
    <row r="16" spans="1:13" ht="15.75" customHeight="1">
      <c r="A16" s="799" t="s">
        <v>326</v>
      </c>
      <c r="B16" s="567" t="s">
        <v>26</v>
      </c>
      <c r="C16" s="801" t="s">
        <v>1039</v>
      </c>
      <c r="D16" s="802"/>
      <c r="E16" s="802"/>
      <c r="F16" s="802"/>
      <c r="G16" s="802"/>
      <c r="H16" s="802"/>
      <c r="I16" s="802"/>
      <c r="J16" s="802"/>
      <c r="K16" s="802"/>
      <c r="L16" s="802"/>
      <c r="M16" s="802"/>
    </row>
    <row r="17" spans="1:13">
      <c r="A17" s="800"/>
      <c r="B17" s="567" t="s">
        <v>543</v>
      </c>
      <c r="C17" s="792" t="s">
        <v>1040</v>
      </c>
      <c r="D17" s="793"/>
      <c r="E17" s="793"/>
      <c r="F17" s="793"/>
      <c r="G17" s="793"/>
      <c r="H17" s="793"/>
      <c r="I17" s="793"/>
      <c r="J17" s="793"/>
      <c r="K17" s="793"/>
      <c r="L17" s="793"/>
      <c r="M17" s="794"/>
    </row>
    <row r="18" spans="1:13" ht="8.25" customHeight="1">
      <c r="A18" s="800"/>
      <c r="B18" s="803" t="s">
        <v>544</v>
      </c>
      <c r="C18" s="568"/>
      <c r="D18" s="569"/>
      <c r="E18" s="569"/>
      <c r="F18" s="569"/>
      <c r="G18" s="569"/>
      <c r="H18" s="569"/>
      <c r="I18" s="569"/>
      <c r="J18" s="569"/>
      <c r="K18" s="569"/>
      <c r="L18" s="569"/>
      <c r="M18" s="570"/>
    </row>
    <row r="19" spans="1:13" ht="9" customHeight="1">
      <c r="A19" s="800"/>
      <c r="B19" s="804"/>
      <c r="C19" s="571"/>
      <c r="D19" s="572"/>
      <c r="E19" s="573"/>
      <c r="F19" s="572"/>
      <c r="G19" s="573"/>
      <c r="H19" s="572"/>
      <c r="I19" s="573"/>
      <c r="J19" s="572"/>
      <c r="K19" s="573"/>
      <c r="L19" s="573"/>
      <c r="M19" s="574"/>
    </row>
    <row r="20" spans="1:13">
      <c r="A20" s="800"/>
      <c r="B20" s="804"/>
      <c r="C20" s="575" t="s">
        <v>545</v>
      </c>
      <c r="D20" s="576"/>
      <c r="E20" s="577" t="s">
        <v>546</v>
      </c>
      <c r="F20" s="576"/>
      <c r="G20" s="577" t="s">
        <v>547</v>
      </c>
      <c r="H20" s="576"/>
      <c r="I20" s="577" t="s">
        <v>548</v>
      </c>
      <c r="J20" s="578"/>
      <c r="K20" s="577"/>
      <c r="L20" s="577"/>
      <c r="M20" s="579"/>
    </row>
    <row r="21" spans="1:13">
      <c r="A21" s="800"/>
      <c r="B21" s="804"/>
      <c r="C21" s="575" t="s">
        <v>549</v>
      </c>
      <c r="D21" s="580"/>
      <c r="E21" s="577" t="s">
        <v>550</v>
      </c>
      <c r="F21" s="581"/>
      <c r="G21" s="577" t="s">
        <v>551</v>
      </c>
      <c r="H21" s="581"/>
      <c r="I21" s="577"/>
      <c r="J21" s="582"/>
      <c r="K21" s="577"/>
      <c r="L21" s="577"/>
      <c r="M21" s="579"/>
    </row>
    <row r="22" spans="1:13">
      <c r="A22" s="800"/>
      <c r="B22" s="804"/>
      <c r="C22" s="575" t="s">
        <v>552</v>
      </c>
      <c r="D22" s="580" t="s">
        <v>554</v>
      </c>
      <c r="E22" s="577" t="s">
        <v>553</v>
      </c>
      <c r="F22" s="580"/>
      <c r="G22" s="577"/>
      <c r="H22" s="582"/>
      <c r="I22" s="577"/>
      <c r="J22" s="582"/>
      <c r="K22" s="577"/>
      <c r="L22" s="577"/>
      <c r="M22" s="579"/>
    </row>
    <row r="23" spans="1:13">
      <c r="A23" s="800"/>
      <c r="B23" s="804"/>
      <c r="C23" s="575" t="s">
        <v>437</v>
      </c>
      <c r="D23" s="580"/>
      <c r="E23" s="577" t="s">
        <v>555</v>
      </c>
      <c r="F23" s="583"/>
      <c r="G23" s="563"/>
      <c r="H23" s="563"/>
      <c r="I23" s="563"/>
      <c r="J23" s="563"/>
      <c r="K23" s="563"/>
      <c r="L23" s="563"/>
      <c r="M23" s="584"/>
    </row>
    <row r="24" spans="1:13" ht="9.75" customHeight="1">
      <c r="A24" s="800"/>
      <c r="B24" s="805"/>
      <c r="C24" s="585"/>
      <c r="D24" s="586"/>
      <c r="E24" s="586"/>
      <c r="F24" s="586"/>
      <c r="G24" s="586"/>
      <c r="H24" s="586"/>
      <c r="I24" s="586"/>
      <c r="J24" s="586"/>
      <c r="K24" s="586"/>
      <c r="L24" s="586"/>
      <c r="M24" s="587"/>
    </row>
    <row r="25" spans="1:13">
      <c r="A25" s="800"/>
      <c r="B25" s="803" t="s">
        <v>557</v>
      </c>
      <c r="C25" s="588"/>
      <c r="D25" s="589"/>
      <c r="E25" s="589"/>
      <c r="F25" s="589"/>
      <c r="G25" s="589"/>
      <c r="H25" s="589"/>
      <c r="I25" s="589"/>
      <c r="J25" s="589"/>
      <c r="K25" s="589"/>
      <c r="L25" s="558"/>
      <c r="M25" s="559"/>
    </row>
    <row r="26" spans="1:13">
      <c r="A26" s="800"/>
      <c r="B26" s="804"/>
      <c r="C26" s="575" t="s">
        <v>558</v>
      </c>
      <c r="D26" s="581"/>
      <c r="E26" s="590"/>
      <c r="F26" s="577" t="s">
        <v>559</v>
      </c>
      <c r="G26" s="580"/>
      <c r="H26" s="590"/>
      <c r="I26" s="577" t="s">
        <v>560</v>
      </c>
      <c r="J26" s="591" t="s">
        <v>643</v>
      </c>
      <c r="K26" s="590"/>
      <c r="L26" s="561"/>
      <c r="M26" s="562"/>
    </row>
    <row r="27" spans="1:13">
      <c r="A27" s="800"/>
      <c r="B27" s="804"/>
      <c r="C27" s="575" t="s">
        <v>561</v>
      </c>
      <c r="D27" s="592"/>
      <c r="E27" s="561"/>
      <c r="F27" s="577" t="s">
        <v>562</v>
      </c>
      <c r="G27" s="581"/>
      <c r="H27" s="561"/>
      <c r="I27" s="593"/>
      <c r="J27" s="561"/>
      <c r="K27" s="560"/>
      <c r="L27" s="561"/>
      <c r="M27" s="562"/>
    </row>
    <row r="28" spans="1:13">
      <c r="A28" s="800"/>
      <c r="B28" s="805"/>
      <c r="C28" s="594"/>
      <c r="D28" s="595"/>
      <c r="E28" s="595"/>
      <c r="F28" s="595"/>
      <c r="G28" s="595"/>
      <c r="H28" s="595"/>
      <c r="I28" s="595"/>
      <c r="J28" s="595"/>
      <c r="K28" s="595"/>
      <c r="L28" s="564"/>
      <c r="M28" s="565"/>
    </row>
    <row r="29" spans="1:13">
      <c r="A29" s="800"/>
      <c r="B29" s="596" t="s">
        <v>563</v>
      </c>
      <c r="C29" s="597"/>
      <c r="D29" s="598"/>
      <c r="E29" s="598"/>
      <c r="F29" s="598"/>
      <c r="G29" s="598"/>
      <c r="H29" s="598"/>
      <c r="I29" s="598"/>
      <c r="J29" s="598"/>
      <c r="K29" s="598"/>
      <c r="L29" s="598"/>
      <c r="M29" s="599"/>
    </row>
    <row r="30" spans="1:13">
      <c r="A30" s="800"/>
      <c r="B30" s="596"/>
      <c r="C30" s="600" t="s">
        <v>564</v>
      </c>
      <c r="D30" s="601" t="s">
        <v>649</v>
      </c>
      <c r="E30" s="590"/>
      <c r="F30" s="602" t="s">
        <v>565</v>
      </c>
      <c r="G30" s="581" t="s">
        <v>649</v>
      </c>
      <c r="H30" s="590"/>
      <c r="I30" s="602" t="s">
        <v>567</v>
      </c>
      <c r="J30" s="603"/>
      <c r="K30" s="604"/>
      <c r="L30" s="605"/>
      <c r="M30" s="606"/>
    </row>
    <row r="31" spans="1:13">
      <c r="A31" s="800"/>
      <c r="B31" s="546"/>
      <c r="C31" s="585"/>
      <c r="D31" s="586"/>
      <c r="E31" s="586"/>
      <c r="F31" s="586"/>
      <c r="G31" s="586"/>
      <c r="H31" s="586"/>
      <c r="I31" s="586"/>
      <c r="J31" s="586"/>
      <c r="K31" s="586"/>
      <c r="L31" s="586"/>
      <c r="M31" s="587"/>
    </row>
    <row r="32" spans="1:13">
      <c r="A32" s="800"/>
      <c r="B32" s="803" t="s">
        <v>569</v>
      </c>
      <c r="C32" s="607"/>
      <c r="D32" s="608"/>
      <c r="E32" s="608"/>
      <c r="F32" s="608"/>
      <c r="G32" s="608"/>
      <c r="H32" s="608"/>
      <c r="I32" s="608"/>
      <c r="J32" s="608"/>
      <c r="K32" s="608"/>
      <c r="L32" s="558"/>
      <c r="M32" s="559"/>
    </row>
    <row r="33" spans="1:13">
      <c r="A33" s="800"/>
      <c r="B33" s="804"/>
      <c r="C33" s="609" t="s">
        <v>570</v>
      </c>
      <c r="D33" s="610">
        <f>+'[2]Plan de acción'!AG21</f>
        <v>44927</v>
      </c>
      <c r="E33" s="611"/>
      <c r="F33" s="590" t="s">
        <v>571</v>
      </c>
      <c r="G33" s="610">
        <v>50770</v>
      </c>
      <c r="H33" s="611"/>
      <c r="I33" s="602"/>
      <c r="J33" s="611"/>
      <c r="K33" s="611"/>
      <c r="L33" s="561"/>
      <c r="M33" s="562"/>
    </row>
    <row r="34" spans="1:13">
      <c r="A34" s="800"/>
      <c r="B34" s="805"/>
      <c r="C34" s="585"/>
      <c r="D34" s="612"/>
      <c r="E34" s="613"/>
      <c r="F34" s="586"/>
      <c r="G34" s="613"/>
      <c r="H34" s="613"/>
      <c r="I34" s="614"/>
      <c r="J34" s="613"/>
      <c r="K34" s="613"/>
      <c r="L34" s="564"/>
      <c r="M34" s="565"/>
    </row>
    <row r="35" spans="1:13">
      <c r="A35" s="800"/>
      <c r="B35" s="803" t="s">
        <v>573</v>
      </c>
      <c r="C35" s="615"/>
      <c r="D35" s="616"/>
      <c r="E35" s="616"/>
      <c r="F35" s="616"/>
      <c r="G35" s="616"/>
      <c r="H35" s="616"/>
      <c r="I35" s="616"/>
      <c r="J35" s="616"/>
      <c r="K35" s="616"/>
      <c r="L35" s="616"/>
      <c r="M35" s="617"/>
    </row>
    <row r="36" spans="1:13">
      <c r="A36" s="800"/>
      <c r="B36" s="804"/>
      <c r="C36" s="618"/>
      <c r="D36" s="619">
        <v>2023</v>
      </c>
      <c r="E36" s="619"/>
      <c r="F36" s="619">
        <v>2024</v>
      </c>
      <c r="G36" s="619"/>
      <c r="H36" s="560">
        <v>2025</v>
      </c>
      <c r="I36" s="560"/>
      <c r="J36" s="560">
        <v>2026</v>
      </c>
      <c r="K36" s="619"/>
      <c r="L36" s="619">
        <v>2027</v>
      </c>
      <c r="M36" s="620"/>
    </row>
    <row r="37" spans="1:13" ht="16.5">
      <c r="A37" s="800"/>
      <c r="B37" s="804"/>
      <c r="C37" s="618"/>
      <c r="D37" s="806">
        <v>1</v>
      </c>
      <c r="E37" s="807"/>
      <c r="F37" s="808">
        <v>0</v>
      </c>
      <c r="G37" s="809"/>
      <c r="H37" s="808">
        <v>1</v>
      </c>
      <c r="I37" s="809"/>
      <c r="J37" s="808">
        <v>0</v>
      </c>
      <c r="K37" s="809"/>
      <c r="L37" s="808">
        <v>1</v>
      </c>
      <c r="M37" s="809"/>
    </row>
    <row r="38" spans="1:13">
      <c r="A38" s="800"/>
      <c r="B38" s="804"/>
      <c r="C38" s="618"/>
      <c r="D38" s="619">
        <v>2028</v>
      </c>
      <c r="E38" s="619"/>
      <c r="F38" s="619">
        <v>2029</v>
      </c>
      <c r="G38" s="619"/>
      <c r="H38" s="560">
        <v>2030</v>
      </c>
      <c r="I38" s="560"/>
      <c r="J38" s="560">
        <v>2031</v>
      </c>
      <c r="K38" s="619"/>
      <c r="L38" s="619">
        <v>2032</v>
      </c>
      <c r="M38" s="574"/>
    </row>
    <row r="39" spans="1:13">
      <c r="A39" s="800"/>
      <c r="B39" s="804"/>
      <c r="C39" s="618"/>
      <c r="D39" s="808">
        <v>0</v>
      </c>
      <c r="E39" s="809"/>
      <c r="F39" s="808">
        <v>1</v>
      </c>
      <c r="G39" s="809"/>
      <c r="H39" s="808">
        <v>0</v>
      </c>
      <c r="I39" s="809"/>
      <c r="J39" s="808">
        <v>1</v>
      </c>
      <c r="K39" s="809"/>
      <c r="L39" s="808">
        <v>0</v>
      </c>
      <c r="M39" s="809"/>
    </row>
    <row r="40" spans="1:13">
      <c r="A40" s="800"/>
      <c r="B40" s="804"/>
      <c r="C40" s="618"/>
      <c r="D40" s="619">
        <v>2033</v>
      </c>
      <c r="E40" s="619"/>
      <c r="F40" s="619">
        <v>2034</v>
      </c>
      <c r="G40" s="619"/>
      <c r="H40" s="560">
        <v>2035</v>
      </c>
      <c r="I40" s="560"/>
      <c r="J40" s="560">
        <v>2036</v>
      </c>
      <c r="K40" s="619"/>
      <c r="L40" s="619">
        <v>2037</v>
      </c>
      <c r="M40" s="574"/>
    </row>
    <row r="41" spans="1:13">
      <c r="A41" s="800"/>
      <c r="B41" s="804"/>
      <c r="C41" s="618"/>
      <c r="D41" s="808">
        <v>1</v>
      </c>
      <c r="E41" s="809"/>
      <c r="F41" s="808">
        <v>0</v>
      </c>
      <c r="G41" s="809"/>
      <c r="H41" s="808">
        <v>1</v>
      </c>
      <c r="I41" s="809"/>
      <c r="J41" s="808">
        <v>0</v>
      </c>
      <c r="K41" s="809"/>
      <c r="L41" s="808">
        <v>1</v>
      </c>
      <c r="M41" s="809"/>
    </row>
    <row r="42" spans="1:13">
      <c r="A42" s="800"/>
      <c r="B42" s="804"/>
      <c r="C42" s="618"/>
      <c r="D42" s="619">
        <v>2038</v>
      </c>
      <c r="E42" s="621"/>
      <c r="F42" s="622" t="s">
        <v>855</v>
      </c>
      <c r="G42" s="621"/>
      <c r="H42" s="623"/>
      <c r="I42" s="624"/>
      <c r="J42" s="623"/>
      <c r="K42" s="624"/>
      <c r="L42" s="623"/>
      <c r="M42" s="625"/>
    </row>
    <row r="43" spans="1:13" ht="16.5">
      <c r="A43" s="800"/>
      <c r="B43" s="804"/>
      <c r="C43" s="618"/>
      <c r="D43" s="808">
        <v>0</v>
      </c>
      <c r="E43" s="809"/>
      <c r="F43" s="806">
        <v>8</v>
      </c>
      <c r="G43" s="807"/>
      <c r="H43" s="810"/>
      <c r="I43" s="810"/>
      <c r="J43" s="626"/>
      <c r="K43" s="619"/>
      <c r="L43" s="626"/>
      <c r="M43" s="627"/>
    </row>
    <row r="44" spans="1:13">
      <c r="A44" s="800"/>
      <c r="B44" s="804"/>
      <c r="C44" s="628"/>
      <c r="D44" s="622"/>
      <c r="E44" s="621"/>
      <c r="F44" s="622"/>
      <c r="G44" s="621"/>
      <c r="H44" s="629"/>
      <c r="I44" s="630"/>
      <c r="J44" s="629"/>
      <c r="K44" s="630"/>
      <c r="L44" s="629"/>
      <c r="M44" s="631"/>
    </row>
    <row r="45" spans="1:13" ht="18" customHeight="1">
      <c r="A45" s="800"/>
      <c r="B45" s="803" t="s">
        <v>590</v>
      </c>
      <c r="C45" s="588"/>
      <c r="D45" s="589"/>
      <c r="E45" s="589"/>
      <c r="F45" s="589"/>
      <c r="G45" s="589"/>
      <c r="H45" s="589"/>
      <c r="I45" s="589"/>
      <c r="J45" s="589"/>
      <c r="K45" s="589"/>
      <c r="L45" s="561"/>
      <c r="M45" s="562"/>
    </row>
    <row r="46" spans="1:13">
      <c r="A46" s="800"/>
      <c r="B46" s="804"/>
      <c r="C46" s="632"/>
      <c r="D46" s="633" t="s">
        <v>425</v>
      </c>
      <c r="E46" s="634" t="s">
        <v>427</v>
      </c>
      <c r="F46" s="820" t="s">
        <v>591</v>
      </c>
      <c r="G46" s="821"/>
      <c r="H46" s="821"/>
      <c r="I46" s="821"/>
      <c r="J46" s="821"/>
      <c r="K46" s="635" t="s">
        <v>592</v>
      </c>
      <c r="L46" s="822"/>
      <c r="M46" s="823"/>
    </row>
    <row r="47" spans="1:13">
      <c r="A47" s="800"/>
      <c r="B47" s="804"/>
      <c r="C47" s="632"/>
      <c r="D47" s="636"/>
      <c r="E47" s="580" t="s">
        <v>643</v>
      </c>
      <c r="F47" s="820"/>
      <c r="G47" s="821"/>
      <c r="H47" s="821"/>
      <c r="I47" s="821"/>
      <c r="J47" s="821"/>
      <c r="K47" s="561"/>
      <c r="L47" s="824"/>
      <c r="M47" s="825"/>
    </row>
    <row r="48" spans="1:13">
      <c r="A48" s="800"/>
      <c r="B48" s="805"/>
      <c r="C48" s="637"/>
      <c r="D48" s="564"/>
      <c r="E48" s="564"/>
      <c r="F48" s="564"/>
      <c r="G48" s="564"/>
      <c r="H48" s="564"/>
      <c r="I48" s="564"/>
      <c r="J48" s="564"/>
      <c r="K48" s="564"/>
      <c r="L48" s="561"/>
      <c r="M48" s="562"/>
    </row>
    <row r="49" spans="1:13" ht="15.75" customHeight="1">
      <c r="A49" s="800"/>
      <c r="B49" s="545" t="s">
        <v>593</v>
      </c>
      <c r="C49" s="792" t="s">
        <v>1041</v>
      </c>
      <c r="D49" s="793"/>
      <c r="E49" s="793"/>
      <c r="F49" s="793"/>
      <c r="G49" s="793"/>
      <c r="H49" s="793"/>
      <c r="I49" s="793"/>
      <c r="J49" s="793"/>
      <c r="K49" s="793"/>
      <c r="L49" s="793"/>
      <c r="M49" s="794"/>
    </row>
    <row r="50" spans="1:13">
      <c r="A50" s="800"/>
      <c r="B50" s="567" t="s">
        <v>595</v>
      </c>
      <c r="C50" s="792" t="s">
        <v>1042</v>
      </c>
      <c r="D50" s="793"/>
      <c r="E50" s="793"/>
      <c r="F50" s="793"/>
      <c r="G50" s="793"/>
      <c r="H50" s="793"/>
      <c r="I50" s="793"/>
      <c r="J50" s="793"/>
      <c r="K50" s="793"/>
      <c r="L50" s="793"/>
      <c r="M50" s="794"/>
    </row>
    <row r="51" spans="1:13">
      <c r="A51" s="800"/>
      <c r="B51" s="567" t="s">
        <v>597</v>
      </c>
      <c r="C51" s="792">
        <v>0</v>
      </c>
      <c r="D51" s="793"/>
      <c r="E51" s="793"/>
      <c r="F51" s="793"/>
      <c r="G51" s="793"/>
      <c r="H51" s="793"/>
      <c r="I51" s="793"/>
      <c r="J51" s="793"/>
      <c r="K51" s="793"/>
      <c r="L51" s="793"/>
      <c r="M51" s="794"/>
    </row>
    <row r="52" spans="1:13">
      <c r="A52" s="800"/>
      <c r="B52" s="567" t="s">
        <v>598</v>
      </c>
      <c r="C52" s="792" t="s">
        <v>649</v>
      </c>
      <c r="D52" s="793"/>
      <c r="E52" s="793"/>
      <c r="F52" s="793"/>
      <c r="G52" s="793"/>
      <c r="H52" s="793"/>
      <c r="I52" s="793"/>
      <c r="J52" s="793"/>
      <c r="K52" s="793"/>
      <c r="L52" s="793"/>
      <c r="M52" s="794"/>
    </row>
    <row r="53" spans="1:13" ht="15.75" customHeight="1">
      <c r="A53" s="813" t="s">
        <v>338</v>
      </c>
      <c r="B53" s="638" t="s">
        <v>599</v>
      </c>
      <c r="C53" s="816" t="s">
        <v>1043</v>
      </c>
      <c r="D53" s="817"/>
      <c r="E53" s="817"/>
      <c r="F53" s="817"/>
      <c r="G53" s="817"/>
      <c r="H53" s="817"/>
      <c r="I53" s="817"/>
      <c r="J53" s="817"/>
      <c r="K53" s="817"/>
      <c r="L53" s="817"/>
      <c r="M53" s="818"/>
    </row>
    <row r="54" spans="1:13">
      <c r="A54" s="814"/>
      <c r="B54" s="638" t="s">
        <v>601</v>
      </c>
      <c r="C54" s="816" t="s">
        <v>1044</v>
      </c>
      <c r="D54" s="817"/>
      <c r="E54" s="817"/>
      <c r="F54" s="817"/>
      <c r="G54" s="817"/>
      <c r="H54" s="817"/>
      <c r="I54" s="817"/>
      <c r="J54" s="817"/>
      <c r="K54" s="817"/>
      <c r="L54" s="817"/>
      <c r="M54" s="818"/>
    </row>
    <row r="55" spans="1:13">
      <c r="A55" s="814"/>
      <c r="B55" s="638" t="s">
        <v>603</v>
      </c>
      <c r="C55" s="816" t="s">
        <v>374</v>
      </c>
      <c r="D55" s="817"/>
      <c r="E55" s="817"/>
      <c r="F55" s="817"/>
      <c r="G55" s="817"/>
      <c r="H55" s="817"/>
      <c r="I55" s="817"/>
      <c r="J55" s="817"/>
      <c r="K55" s="817"/>
      <c r="L55" s="817"/>
      <c r="M55" s="818"/>
    </row>
    <row r="56" spans="1:13" ht="15.75" customHeight="1">
      <c r="A56" s="814"/>
      <c r="B56" s="639" t="s">
        <v>604</v>
      </c>
      <c r="C56" s="816" t="s">
        <v>1045</v>
      </c>
      <c r="D56" s="817"/>
      <c r="E56" s="817"/>
      <c r="F56" s="817"/>
      <c r="G56" s="817"/>
      <c r="H56" s="817"/>
      <c r="I56" s="817"/>
      <c r="J56" s="817"/>
      <c r="K56" s="817"/>
      <c r="L56" s="817"/>
      <c r="M56" s="818"/>
    </row>
    <row r="57" spans="1:13" ht="15.75" customHeight="1">
      <c r="A57" s="814"/>
      <c r="B57" s="638" t="s">
        <v>605</v>
      </c>
      <c r="C57" s="819" t="s">
        <v>1046</v>
      </c>
      <c r="D57" s="817"/>
      <c r="E57" s="817"/>
      <c r="F57" s="817"/>
      <c r="G57" s="817"/>
      <c r="H57" s="817"/>
      <c r="I57" s="817"/>
      <c r="J57" s="817"/>
      <c r="K57" s="817"/>
      <c r="L57" s="817"/>
      <c r="M57" s="818"/>
    </row>
    <row r="58" spans="1:13" ht="16.5" thickBot="1">
      <c r="A58" s="815"/>
      <c r="B58" s="638" t="s">
        <v>607</v>
      </c>
      <c r="C58" s="816" t="s">
        <v>1047</v>
      </c>
      <c r="D58" s="817"/>
      <c r="E58" s="817"/>
      <c r="F58" s="817"/>
      <c r="G58" s="817"/>
      <c r="H58" s="817"/>
      <c r="I58" s="817"/>
      <c r="J58" s="817"/>
      <c r="K58" s="817"/>
      <c r="L58" s="817"/>
      <c r="M58" s="818"/>
    </row>
    <row r="59" spans="1:13" ht="15.75" customHeight="1">
      <c r="A59" s="813" t="s">
        <v>609</v>
      </c>
      <c r="B59" s="640" t="s">
        <v>610</v>
      </c>
      <c r="C59" s="816" t="s">
        <v>1048</v>
      </c>
      <c r="D59" s="817"/>
      <c r="E59" s="817"/>
      <c r="F59" s="817"/>
      <c r="G59" s="817"/>
      <c r="H59" s="817"/>
      <c r="I59" s="817"/>
      <c r="J59" s="817"/>
      <c r="K59" s="817"/>
      <c r="L59" s="817"/>
      <c r="M59" s="818"/>
    </row>
    <row r="60" spans="1:13" ht="30" customHeight="1">
      <c r="A60" s="814"/>
      <c r="B60" s="640" t="s">
        <v>612</v>
      </c>
      <c r="C60" s="816" t="s">
        <v>1049</v>
      </c>
      <c r="D60" s="817"/>
      <c r="E60" s="817"/>
      <c r="F60" s="817"/>
      <c r="G60" s="817"/>
      <c r="H60" s="817"/>
      <c r="I60" s="817"/>
      <c r="J60" s="817"/>
      <c r="K60" s="817"/>
      <c r="L60" s="817"/>
      <c r="M60" s="818"/>
    </row>
    <row r="61" spans="1:13" ht="30" customHeight="1" thickBot="1">
      <c r="A61" s="814"/>
      <c r="B61" s="641" t="s">
        <v>44</v>
      </c>
      <c r="C61" s="816" t="s">
        <v>374</v>
      </c>
      <c r="D61" s="817"/>
      <c r="E61" s="817"/>
      <c r="F61" s="817"/>
      <c r="G61" s="817"/>
      <c r="H61" s="817"/>
      <c r="I61" s="817"/>
      <c r="J61" s="817"/>
      <c r="K61" s="817"/>
      <c r="L61" s="817"/>
      <c r="M61" s="818"/>
    </row>
    <row r="62" spans="1:13" ht="16.5" thickBot="1">
      <c r="A62" s="642" t="s">
        <v>342</v>
      </c>
      <c r="B62" s="643"/>
      <c r="C62" s="826"/>
      <c r="D62" s="827"/>
      <c r="E62" s="827"/>
      <c r="F62" s="827"/>
      <c r="G62" s="827"/>
      <c r="H62" s="827"/>
      <c r="I62" s="827"/>
      <c r="J62" s="827"/>
      <c r="K62" s="827"/>
      <c r="L62" s="827"/>
      <c r="M62" s="828"/>
    </row>
  </sheetData>
  <mergeCells count="64">
    <mergeCell ref="A59:A61"/>
    <mergeCell ref="C59:M59"/>
    <mergeCell ref="C60:M60"/>
    <mergeCell ref="C61:M61"/>
    <mergeCell ref="C62:M62"/>
    <mergeCell ref="B14:B15"/>
    <mergeCell ref="C51:M51"/>
    <mergeCell ref="C52:M52"/>
    <mergeCell ref="A53:A58"/>
    <mergeCell ref="C53:M53"/>
    <mergeCell ref="C54:M54"/>
    <mergeCell ref="C55:M55"/>
    <mergeCell ref="C56:M56"/>
    <mergeCell ref="C57:M57"/>
    <mergeCell ref="C58:M58"/>
    <mergeCell ref="B45:B48"/>
    <mergeCell ref="F46:F47"/>
    <mergeCell ref="G46:J47"/>
    <mergeCell ref="L46:M47"/>
    <mergeCell ref="C49:M49"/>
    <mergeCell ref="C50:M50"/>
    <mergeCell ref="L39:M39"/>
    <mergeCell ref="D43:E43"/>
    <mergeCell ref="F43:G43"/>
    <mergeCell ref="H43:I43"/>
    <mergeCell ref="F37:G37"/>
    <mergeCell ref="H37:I37"/>
    <mergeCell ref="D41:E41"/>
    <mergeCell ref="F41:G41"/>
    <mergeCell ref="H41:I41"/>
    <mergeCell ref="J41:K41"/>
    <mergeCell ref="L41:M41"/>
    <mergeCell ref="C14:D14"/>
    <mergeCell ref="F14:M14"/>
    <mergeCell ref="A16:A52"/>
    <mergeCell ref="C16:M16"/>
    <mergeCell ref="C17:M17"/>
    <mergeCell ref="B18:B24"/>
    <mergeCell ref="B25:B28"/>
    <mergeCell ref="B32:B34"/>
    <mergeCell ref="B35:B44"/>
    <mergeCell ref="D37:E37"/>
    <mergeCell ref="J37:K37"/>
    <mergeCell ref="L37:M37"/>
    <mergeCell ref="D39:E39"/>
    <mergeCell ref="F39:G39"/>
    <mergeCell ref="H39:I39"/>
    <mergeCell ref="J39:K39"/>
    <mergeCell ref="C13:M13"/>
    <mergeCell ref="A2:A14"/>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disablePrompts="1" count="7">
    <dataValidation type="list" allowBlank="1" showInputMessage="1" showErrorMessage="1" sqref="I7:M7">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dataValidation allowBlank="1" showInputMessage="1" showErrorMessage="1" prompt="Determine si el indicador responde a un enfoque (Derechos Humanos, Género, Diferencial, Poblacional, Ambiental y Territorial). Si responde a más de enfoque separelos por ;" sqref="B16"/>
    <dataValidation allowBlank="1" showInputMessage="1" showErrorMessage="1" prompt="Identifique la meta ODS a que le apunta el indicador de producto. Seleccione de la lista desplegable." sqref="E14:E15"/>
    <dataValidation allowBlank="1" showInputMessage="1" showErrorMessage="1" prompt="Identifique el ODS a que le apunta el indicador de producto. Seleccione de la lista desplegable._x000a_" sqref="B14"/>
    <dataValidation allowBlank="1" showInputMessage="1" showErrorMessage="1" prompt="Incluir una ficha por cada indicador, ya sea de producto o de resultado" sqref="B1"/>
    <dataValidation allowBlank="1" showInputMessage="1" showErrorMessage="1" prompt="Seleccione de la lista desplegable" sqref="B4 B7 H7"/>
  </dataValidations>
  <hyperlinks>
    <hyperlink ref="C57" r:id="rId1"/>
  </hyperlinks>
  <pageMargins left="0.7" right="0.7" top="0.75" bottom="0.75" header="0.3" footer="0.3"/>
  <pageSetup paperSize="9" scale="45"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7" sqref="C17:M1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acción'!AF31</f>
        <v>Aglomeraciones atendidas a través de la provisión de bienes o servicios públicos a nivel productivo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749</v>
      </c>
      <c r="G9" s="692"/>
      <c r="H9" s="194"/>
      <c r="I9" s="722" t="s">
        <v>750</v>
      </c>
      <c r="J9" s="692"/>
      <c r="K9" s="194"/>
      <c r="L9" s="195"/>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713" t="s">
        <v>751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752</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4" t="str">
        <f>'Plan de acción'!C31</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acción'!AG31</f>
        <v>Sumatoria del número de aglomeraciones atendidas a través de la provisión de bienes o servicios públicos a nivel productivo.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753</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5</v>
      </c>
      <c r="E30" s="228"/>
      <c r="F30" s="229" t="s">
        <v>565</v>
      </c>
      <c r="G30" s="285">
        <v>2022</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v>
      </c>
      <c r="E37" s="673"/>
      <c r="F37" s="754">
        <v>5</v>
      </c>
      <c r="G37" s="673"/>
      <c r="H37" s="754">
        <v>5</v>
      </c>
      <c r="I37" s="673"/>
      <c r="J37" s="754">
        <v>5</v>
      </c>
      <c r="K37" s="673"/>
      <c r="L37" s="754">
        <v>5</v>
      </c>
      <c r="M37" s="673"/>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54">
        <v>5</v>
      </c>
      <c r="E39" s="673"/>
      <c r="F39" s="754">
        <v>5</v>
      </c>
      <c r="G39" s="673"/>
      <c r="H39" s="754">
        <v>5</v>
      </c>
      <c r="I39" s="673"/>
      <c r="J39" s="754">
        <v>5</v>
      </c>
      <c r="K39" s="673"/>
      <c r="L39" s="754">
        <v>5</v>
      </c>
      <c r="M39" s="673"/>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5</v>
      </c>
      <c r="E41" s="673"/>
      <c r="F41" s="754">
        <v>5</v>
      </c>
      <c r="G41" s="673"/>
      <c r="H41" s="754">
        <v>5</v>
      </c>
      <c r="I41" s="673"/>
      <c r="J41" s="754">
        <v>5</v>
      </c>
      <c r="K41" s="673"/>
      <c r="L41" s="754">
        <v>5</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5</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90" customHeight="1">
      <c r="A49" s="739"/>
      <c r="B49" s="181" t="s">
        <v>593</v>
      </c>
      <c r="C49" s="713" t="s">
        <v>976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5" sqref="C5:M5"/>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acción'!AF32</f>
        <v>Zonas de la ciudad con la estrategia económica para incentivar las actividades económicas nocturnas y sus servicios asociados implementada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754</v>
      </c>
      <c r="G9" s="692"/>
      <c r="H9" s="194"/>
      <c r="I9" s="722" t="s">
        <v>750</v>
      </c>
      <c r="J9" s="692"/>
      <c r="K9" s="194"/>
      <c r="L9" s="195"/>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713" t="s">
        <v>755</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756</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47.25">
      <c r="A13" s="739"/>
      <c r="B13" s="181" t="s">
        <v>539</v>
      </c>
      <c r="C13" s="713" t="str">
        <f>'Plan de acción'!C32</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acción'!AG32</f>
        <v>Sumatoria del número de zonas de la ciudad con la estrategia económica para incentivar las actividades económicas nocturnas y sus servicios asociados implementada.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757</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2.25" customHeight="1">
      <c r="A30" s="739"/>
      <c r="B30" s="222"/>
      <c r="C30" s="226" t="s">
        <v>564</v>
      </c>
      <c r="D30" s="305">
        <v>1</v>
      </c>
      <c r="E30" s="228"/>
      <c r="F30" s="229" t="s">
        <v>565</v>
      </c>
      <c r="G30" s="285">
        <v>2022</v>
      </c>
      <c r="H30" s="159"/>
      <c r="I30" s="231" t="s">
        <v>567</v>
      </c>
      <c r="J30" s="829" t="s">
        <v>181</v>
      </c>
      <c r="K30" s="669"/>
      <c r="L30" s="670"/>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v>
      </c>
      <c r="E37" s="673"/>
      <c r="F37" s="754">
        <v>2</v>
      </c>
      <c r="G37" s="673"/>
      <c r="H37" s="754">
        <v>2</v>
      </c>
      <c r="I37" s="673"/>
      <c r="J37" s="754">
        <v>2</v>
      </c>
      <c r="K37" s="673"/>
      <c r="L37" s="754">
        <v>2</v>
      </c>
      <c r="M37" s="673"/>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54">
        <v>2</v>
      </c>
      <c r="E39" s="673"/>
      <c r="F39" s="754">
        <v>2</v>
      </c>
      <c r="G39" s="673"/>
      <c r="H39" s="754">
        <v>2</v>
      </c>
      <c r="I39" s="673"/>
      <c r="J39" s="754">
        <v>2</v>
      </c>
      <c r="K39" s="673"/>
      <c r="L39" s="754">
        <v>2</v>
      </c>
      <c r="M39" s="673"/>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2</v>
      </c>
      <c r="E41" s="673"/>
      <c r="F41" s="754">
        <v>2</v>
      </c>
      <c r="G41" s="673"/>
      <c r="H41" s="754">
        <v>2</v>
      </c>
      <c r="I41" s="673"/>
      <c r="J41" s="754">
        <v>2</v>
      </c>
      <c r="K41" s="673"/>
      <c r="L41" s="754">
        <v>2</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2</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977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16:A52"/>
    <mergeCell ref="A53:A58"/>
    <mergeCell ref="A59:A61"/>
    <mergeCell ref="A2:A15"/>
    <mergeCell ref="B14:B15"/>
    <mergeCell ref="B18:B24"/>
    <mergeCell ref="B25:B28"/>
    <mergeCell ref="B32:B34"/>
    <mergeCell ref="B35:B44"/>
    <mergeCell ref="B45:B48"/>
    <mergeCell ref="B8:B10"/>
    <mergeCell ref="C58:M58"/>
    <mergeCell ref="C59:M59"/>
    <mergeCell ref="C60:M60"/>
    <mergeCell ref="C61:M61"/>
    <mergeCell ref="C62:M62"/>
    <mergeCell ref="D42:E42"/>
    <mergeCell ref="D43:E43"/>
    <mergeCell ref="C56:M56"/>
    <mergeCell ref="C57:M57"/>
    <mergeCell ref="F46:F47"/>
    <mergeCell ref="G46:J47"/>
    <mergeCell ref="L46:M47"/>
    <mergeCell ref="C49:M49"/>
    <mergeCell ref="C53:M53"/>
    <mergeCell ref="C54:M54"/>
    <mergeCell ref="C55:M55"/>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acción'!AF33</f>
        <v>Acompañamientos técnicos para el acceso a servicios productivos dirigidos al fortalecimiento de la vocación económica de los distritos creativos de la ciudad.</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167</v>
      </c>
      <c r="I4" s="711" t="s">
        <v>758</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759</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371</v>
      </c>
      <c r="D7" s="715"/>
      <c r="E7" s="187"/>
      <c r="F7" s="187"/>
      <c r="G7" s="188"/>
      <c r="H7" s="189" t="s">
        <v>44</v>
      </c>
      <c r="I7" s="720" t="s">
        <v>393</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760</v>
      </c>
      <c r="D9" s="692"/>
      <c r="E9" s="194"/>
      <c r="F9" s="722" t="s">
        <v>533</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761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21.5" customHeight="1">
      <c r="A12" s="739"/>
      <c r="B12" s="181" t="s">
        <v>537</v>
      </c>
      <c r="C12" s="713" t="s">
        <v>762</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3" t="str">
        <f>'Plan de acción'!C33</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acción'!AG33</f>
        <v>Sumatoria del número de acompañamientos técnicos prestados para el acceso a servicios productivos dirigidos al fortalecimiento de la vocación económica de los distritos creativos de la ciudad.</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763</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2" t="s">
        <v>649</v>
      </c>
      <c r="E30" s="228"/>
      <c r="F30" s="333" t="s">
        <v>565</v>
      </c>
      <c r="G30" s="230" t="s">
        <v>649</v>
      </c>
      <c r="H30" s="159"/>
      <c r="I30" s="231" t="s">
        <v>567</v>
      </c>
      <c r="J30" s="754" t="s">
        <v>764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830">
        <v>1</v>
      </c>
      <c r="E37" s="712"/>
      <c r="F37" s="830">
        <v>1</v>
      </c>
      <c r="G37" s="712"/>
      <c r="H37" s="830">
        <v>1</v>
      </c>
      <c r="I37" s="712"/>
      <c r="J37" s="830">
        <v>1</v>
      </c>
      <c r="K37" s="712"/>
      <c r="L37" s="830">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830">
        <v>1</v>
      </c>
      <c r="E39" s="712"/>
      <c r="F39" s="830">
        <v>1</v>
      </c>
      <c r="G39" s="712"/>
      <c r="H39" s="830">
        <v>1</v>
      </c>
      <c r="I39" s="712"/>
      <c r="J39" s="830">
        <v>1</v>
      </c>
      <c r="K39" s="712"/>
      <c r="L39" s="830">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830">
        <v>1</v>
      </c>
      <c r="E41" s="712"/>
      <c r="F41" s="830">
        <v>1</v>
      </c>
      <c r="G41" s="712"/>
      <c r="H41" s="830">
        <v>1</v>
      </c>
      <c r="I41" s="712"/>
      <c r="J41" s="830">
        <v>1</v>
      </c>
      <c r="K41" s="712"/>
      <c r="L41" s="830">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830">
        <v>1</v>
      </c>
      <c r="E43" s="712"/>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765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764</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t="s">
        <v>766</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767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768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769</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770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771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831" t="s">
        <v>772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831" t="s">
        <v>773</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831"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831" t="s">
        <v>769</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C61:M61"/>
    <mergeCell ref="C62:M62"/>
    <mergeCell ref="C11:M11"/>
    <mergeCell ref="C12:M12"/>
    <mergeCell ref="C56:M56"/>
    <mergeCell ref="C57:M57"/>
    <mergeCell ref="C58:M58"/>
    <mergeCell ref="C59:M59"/>
    <mergeCell ref="C60:M60"/>
    <mergeCell ref="D42:E42"/>
    <mergeCell ref="D43:E43"/>
    <mergeCell ref="C54:M54"/>
    <mergeCell ref="C55:M55"/>
    <mergeCell ref="F46:F47"/>
    <mergeCell ref="G46:J47"/>
    <mergeCell ref="L46:M47"/>
    <mergeCell ref="A16:A52"/>
    <mergeCell ref="A53:A58"/>
    <mergeCell ref="A59:A61"/>
    <mergeCell ref="A2:A15"/>
    <mergeCell ref="B14:B15"/>
    <mergeCell ref="B18:B24"/>
    <mergeCell ref="B25:B28"/>
    <mergeCell ref="B32:B34"/>
    <mergeCell ref="B35:B44"/>
    <mergeCell ref="B45:B48"/>
    <mergeCell ref="B8:B10"/>
    <mergeCell ref="C49:M49"/>
    <mergeCell ref="C50:M50"/>
    <mergeCell ref="C52:M52"/>
    <mergeCell ref="C53:M53"/>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6.5" customHeight="1">
      <c r="A2" s="741" t="s">
        <v>522</v>
      </c>
      <c r="B2" s="180" t="s">
        <v>523</v>
      </c>
      <c r="C2" s="707" t="str">
        <f>'Plan de acción'!AF34</f>
        <v>Tasa de distritos de innovación con servicios para el fortalecimiento de su vocación económica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171</v>
      </c>
      <c r="I4" s="711" t="s">
        <v>662</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961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774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acción'!C34</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acción'!AG34</f>
        <v>(Número de distritos de innovación con servicios productivos para el fortalecimiento de su vocación económica / Número total de distritos de innovación de la ciudad) *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34">
        <v>1</v>
      </c>
      <c r="E30" s="159"/>
      <c r="F30" s="231" t="s">
        <v>565</v>
      </c>
      <c r="G30" s="285">
        <v>2022</v>
      </c>
      <c r="H30" s="159"/>
      <c r="I30" s="231" t="s">
        <v>567</v>
      </c>
      <c r="J30" s="725" t="s">
        <v>672</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1</v>
      </c>
      <c r="E37" s="673"/>
      <c r="F37" s="762">
        <v>1</v>
      </c>
      <c r="G37" s="673"/>
      <c r="H37" s="762">
        <v>1</v>
      </c>
      <c r="I37" s="673"/>
      <c r="J37" s="762">
        <v>1</v>
      </c>
      <c r="K37" s="673"/>
      <c r="L37" s="762">
        <f>J37</f>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f>J39</f>
        <v>1</v>
      </c>
      <c r="M39" s="712"/>
      <c r="N39" s="149"/>
      <c r="O39" s="149"/>
      <c r="P39" s="149"/>
      <c r="Q39" s="149"/>
      <c r="R39" s="149"/>
      <c r="S39" s="149"/>
      <c r="T39" s="149"/>
      <c r="U39" s="149"/>
      <c r="V39" s="149"/>
      <c r="W39" s="149"/>
      <c r="X39" s="149"/>
      <c r="Y39" s="149"/>
      <c r="Z39" s="149"/>
    </row>
    <row r="40" spans="1:26" ht="15.75" customHeight="1">
      <c r="A40" s="739"/>
      <c r="B40" s="744"/>
      <c r="C40" s="208"/>
      <c r="D40" s="728" t="s">
        <v>584</v>
      </c>
      <c r="E40" s="729"/>
      <c r="F40" s="728" t="s">
        <v>585</v>
      </c>
      <c r="G40" s="729"/>
      <c r="H40" s="731" t="s">
        <v>586</v>
      </c>
      <c r="I40" s="732"/>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f>J41</f>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775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672</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670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776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acción'!DX18</f>
        <v>Subdirección de Innovación y Productividad</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acción'!AF35</f>
        <v>Intervenciones de aprovechamiento económico del espacio público y operaciones urbanas integrales coherentes con la vocación económica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778</v>
      </c>
      <c r="G9" s="692"/>
      <c r="H9" s="194"/>
      <c r="I9" s="722" t="s">
        <v>779</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780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781</v>
      </c>
      <c r="D12" s="666"/>
      <c r="E12" s="666"/>
      <c r="F12" s="666"/>
      <c r="G12" s="666"/>
      <c r="H12" s="666"/>
      <c r="I12" s="666"/>
      <c r="J12" s="666"/>
      <c r="K12" s="666"/>
      <c r="L12" s="666"/>
      <c r="M12" s="712"/>
      <c r="N12" s="163"/>
      <c r="O12" s="163"/>
      <c r="P12" s="163"/>
      <c r="Q12" s="149"/>
      <c r="R12" s="149"/>
      <c r="S12" s="149"/>
      <c r="T12" s="149"/>
      <c r="U12" s="149"/>
      <c r="V12" s="149"/>
      <c r="W12" s="149"/>
      <c r="X12" s="149"/>
      <c r="Y12" s="149"/>
      <c r="Z12" s="149"/>
    </row>
    <row r="13" spans="1:26" ht="15.75" customHeight="1">
      <c r="A13" s="739"/>
      <c r="B13" s="181" t="s">
        <v>539</v>
      </c>
      <c r="C13" s="713" t="str">
        <f>'Plan de acción'!C35</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acción'!AG35</f>
        <v>(Número de intervenciones de aprovechamiento económico del espacio público y operaciones urbanas integrales coherentes con la vocación económica/Número total de intervenciones de aprovechamiento económico del espacio público y operaciones urbanas integrales)*100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15" t="s">
        <v>649</v>
      </c>
      <c r="E30" s="159"/>
      <c r="F30" s="231" t="s">
        <v>565</v>
      </c>
      <c r="G30" s="212" t="s">
        <v>649</v>
      </c>
      <c r="H30" s="159"/>
      <c r="I30" s="231" t="s">
        <v>567</v>
      </c>
      <c r="J30" s="725" t="s">
        <v>227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0.25</v>
      </c>
      <c r="E37" s="673"/>
      <c r="F37" s="762">
        <v>0.5</v>
      </c>
      <c r="G37" s="673"/>
      <c r="H37" s="762">
        <v>0.75</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782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227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227</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2" sqref="C12:M12"/>
    </sheetView>
  </sheetViews>
  <sheetFormatPr baseColWidth="10" defaultColWidth="14.42578125" defaultRowHeight="15" customHeight="1"/>
  <cols>
    <col min="1" max="1" width="25.140625" style="440" customWidth="1"/>
    <col min="2" max="2" width="39.140625" style="440" customWidth="1"/>
    <col min="3" max="13" width="11.42578125" style="440" customWidth="1"/>
    <col min="14" max="26" width="10.5703125" style="440" customWidth="1"/>
    <col min="27" max="16384" width="14.42578125" style="440"/>
  </cols>
  <sheetData>
    <row r="1" spans="1:26" ht="15.75" customHeight="1" thickBot="1">
      <c r="A1" s="435"/>
      <c r="B1" s="436" t="s">
        <v>521</v>
      </c>
      <c r="C1" s="437"/>
      <c r="D1" s="437"/>
      <c r="E1" s="437"/>
      <c r="F1" s="437"/>
      <c r="G1" s="437"/>
      <c r="H1" s="437"/>
      <c r="I1" s="437"/>
      <c r="J1" s="437"/>
      <c r="K1" s="437"/>
      <c r="L1" s="437"/>
      <c r="M1" s="438"/>
      <c r="N1" s="439"/>
      <c r="O1" s="439"/>
      <c r="P1" s="439"/>
      <c r="Q1" s="439"/>
      <c r="R1" s="439"/>
      <c r="S1" s="439"/>
      <c r="T1" s="439"/>
      <c r="U1" s="439"/>
      <c r="V1" s="439"/>
      <c r="W1" s="439"/>
      <c r="X1" s="439"/>
      <c r="Y1" s="439"/>
      <c r="Z1" s="439"/>
    </row>
    <row r="2" spans="1:26" ht="15.75" customHeight="1">
      <c r="A2" s="832" t="s">
        <v>522</v>
      </c>
      <c r="B2" s="441" t="s">
        <v>523</v>
      </c>
      <c r="C2" s="834" t="str">
        <f>'Plan de acción'!AF36</f>
        <v>Plan estratégico para el fomento de la industria manufacturera formulado y presentado para su aprobación y adopción (Porcentaje/Creciente).</v>
      </c>
      <c r="D2" s="835"/>
      <c r="E2" s="835"/>
      <c r="F2" s="835"/>
      <c r="G2" s="835"/>
      <c r="H2" s="835"/>
      <c r="I2" s="835"/>
      <c r="J2" s="835"/>
      <c r="K2" s="835"/>
      <c r="L2" s="835"/>
      <c r="M2" s="836"/>
      <c r="N2" s="439"/>
      <c r="O2" s="439"/>
      <c r="P2" s="439"/>
      <c r="Q2" s="439"/>
      <c r="R2" s="439"/>
      <c r="S2" s="439"/>
      <c r="T2" s="439"/>
      <c r="U2" s="439"/>
      <c r="V2" s="439"/>
      <c r="W2" s="439"/>
      <c r="X2" s="439"/>
      <c r="Y2" s="439"/>
      <c r="Z2" s="439"/>
    </row>
    <row r="3" spans="1:26" ht="15.75" customHeight="1">
      <c r="A3" s="833"/>
      <c r="B3" s="442" t="s">
        <v>524</v>
      </c>
      <c r="C3" s="837" t="s">
        <v>748</v>
      </c>
      <c r="D3" s="838"/>
      <c r="E3" s="838"/>
      <c r="F3" s="838"/>
      <c r="G3" s="838"/>
      <c r="H3" s="838"/>
      <c r="I3" s="838"/>
      <c r="J3" s="838"/>
      <c r="K3" s="838"/>
      <c r="L3" s="838"/>
      <c r="M3" s="839"/>
      <c r="N3" s="439"/>
      <c r="O3" s="439"/>
      <c r="P3" s="439"/>
      <c r="Q3" s="439"/>
      <c r="R3" s="439"/>
      <c r="S3" s="439"/>
      <c r="T3" s="439"/>
      <c r="U3" s="439"/>
      <c r="V3" s="439"/>
      <c r="W3" s="439"/>
      <c r="X3" s="439"/>
      <c r="Y3" s="439"/>
      <c r="Z3" s="439"/>
    </row>
    <row r="4" spans="1:26" ht="15.75" customHeight="1">
      <c r="A4" s="833"/>
      <c r="B4" s="443" t="s">
        <v>38</v>
      </c>
      <c r="C4" s="528" t="s">
        <v>425</v>
      </c>
      <c r="D4" s="444"/>
      <c r="E4" s="445"/>
      <c r="F4" s="840" t="s">
        <v>39</v>
      </c>
      <c r="G4" s="841"/>
      <c r="H4" s="186">
        <v>183</v>
      </c>
      <c r="I4" s="711" t="s">
        <v>650</v>
      </c>
      <c r="J4" s="666"/>
      <c r="K4" s="666"/>
      <c r="L4" s="666"/>
      <c r="M4" s="712"/>
      <c r="N4" s="439"/>
      <c r="O4" s="439"/>
      <c r="P4" s="439"/>
      <c r="Q4" s="439"/>
      <c r="R4" s="439"/>
      <c r="S4" s="439"/>
      <c r="T4" s="439"/>
      <c r="U4" s="439"/>
      <c r="V4" s="439"/>
      <c r="W4" s="439"/>
      <c r="X4" s="439"/>
      <c r="Y4" s="439"/>
      <c r="Z4" s="439"/>
    </row>
    <row r="5" spans="1:26" ht="15.75" customHeight="1">
      <c r="A5" s="833"/>
      <c r="B5" s="443" t="s">
        <v>527</v>
      </c>
      <c r="C5" s="713" t="s">
        <v>528</v>
      </c>
      <c r="D5" s="666"/>
      <c r="E5" s="666"/>
      <c r="F5" s="666"/>
      <c r="G5" s="666"/>
      <c r="H5" s="666"/>
      <c r="I5" s="666"/>
      <c r="J5" s="666"/>
      <c r="K5" s="666"/>
      <c r="L5" s="666"/>
      <c r="M5" s="712"/>
      <c r="N5" s="439"/>
      <c r="O5" s="439"/>
      <c r="P5" s="439"/>
      <c r="Q5" s="439"/>
      <c r="R5" s="439"/>
      <c r="S5" s="439"/>
      <c r="T5" s="439"/>
      <c r="U5" s="439"/>
      <c r="V5" s="439"/>
      <c r="W5" s="439"/>
      <c r="X5" s="439"/>
      <c r="Y5" s="439"/>
      <c r="Z5" s="439"/>
    </row>
    <row r="6" spans="1:26" ht="15.75" customHeight="1">
      <c r="A6" s="833"/>
      <c r="B6" s="443" t="s">
        <v>529</v>
      </c>
      <c r="C6" s="713" t="s">
        <v>626</v>
      </c>
      <c r="D6" s="666"/>
      <c r="E6" s="666"/>
      <c r="F6" s="666"/>
      <c r="G6" s="666"/>
      <c r="H6" s="666"/>
      <c r="I6" s="666"/>
      <c r="J6" s="666"/>
      <c r="K6" s="666"/>
      <c r="L6" s="666"/>
      <c r="M6" s="712"/>
      <c r="N6" s="439"/>
      <c r="O6" s="439"/>
      <c r="P6" s="439"/>
      <c r="Q6" s="439"/>
      <c r="R6" s="439"/>
      <c r="S6" s="439"/>
      <c r="T6" s="439"/>
      <c r="U6" s="439"/>
      <c r="V6" s="439"/>
      <c r="W6" s="439"/>
      <c r="X6" s="439"/>
      <c r="Y6" s="439"/>
      <c r="Z6" s="439"/>
    </row>
    <row r="7" spans="1:26" ht="15.75" customHeight="1">
      <c r="A7" s="833"/>
      <c r="B7" s="442" t="s">
        <v>531</v>
      </c>
      <c r="C7" s="842" t="s">
        <v>6</v>
      </c>
      <c r="D7" s="838"/>
      <c r="E7" s="446"/>
      <c r="F7" s="446"/>
      <c r="G7" s="447"/>
      <c r="H7" s="448" t="s">
        <v>44</v>
      </c>
      <c r="I7" s="843" t="s">
        <v>8</v>
      </c>
      <c r="J7" s="838"/>
      <c r="K7" s="838"/>
      <c r="L7" s="838"/>
      <c r="M7" s="839"/>
      <c r="N7" s="439"/>
      <c r="O7" s="439"/>
      <c r="P7" s="439"/>
      <c r="Q7" s="439"/>
      <c r="R7" s="439"/>
      <c r="S7" s="439"/>
      <c r="T7" s="439"/>
      <c r="U7" s="439"/>
      <c r="V7" s="439"/>
      <c r="W7" s="439"/>
      <c r="X7" s="439"/>
      <c r="Y7" s="439"/>
      <c r="Z7" s="439"/>
    </row>
    <row r="8" spans="1:26" ht="15.75" customHeight="1">
      <c r="A8" s="833"/>
      <c r="B8" s="844" t="s">
        <v>532</v>
      </c>
      <c r="C8" s="449"/>
      <c r="D8" s="450"/>
      <c r="E8" s="450"/>
      <c r="F8" s="450"/>
      <c r="G8" s="450"/>
      <c r="H8" s="450"/>
      <c r="I8" s="450"/>
      <c r="J8" s="450"/>
      <c r="K8" s="450"/>
      <c r="L8" s="451"/>
      <c r="M8" s="452"/>
      <c r="N8" s="439"/>
      <c r="O8" s="439"/>
      <c r="P8" s="439"/>
      <c r="Q8" s="439"/>
      <c r="R8" s="439"/>
      <c r="S8" s="439"/>
      <c r="T8" s="439"/>
      <c r="U8" s="439"/>
      <c r="V8" s="439"/>
      <c r="W8" s="439"/>
      <c r="X8" s="439"/>
      <c r="Y8" s="439"/>
      <c r="Z8" s="439"/>
    </row>
    <row r="9" spans="1:26" ht="15.75" customHeight="1">
      <c r="A9" s="833"/>
      <c r="B9" s="845"/>
      <c r="C9" s="847" t="s">
        <v>533</v>
      </c>
      <c r="D9" s="848"/>
      <c r="E9" s="453"/>
      <c r="F9" s="849" t="s">
        <v>640</v>
      </c>
      <c r="G9" s="848"/>
      <c r="H9" s="453"/>
      <c r="I9" s="849"/>
      <c r="J9" s="848"/>
      <c r="K9" s="453"/>
      <c r="L9" s="455"/>
      <c r="M9" s="456"/>
      <c r="N9" s="439"/>
      <c r="O9" s="439"/>
      <c r="P9" s="439"/>
      <c r="Q9" s="439"/>
      <c r="R9" s="439"/>
      <c r="S9" s="439"/>
      <c r="T9" s="439"/>
      <c r="U9" s="439"/>
      <c r="V9" s="439"/>
      <c r="W9" s="439"/>
      <c r="X9" s="439"/>
      <c r="Y9" s="439"/>
      <c r="Z9" s="439"/>
    </row>
    <row r="10" spans="1:26" ht="15.75" customHeight="1">
      <c r="A10" s="833"/>
      <c r="B10" s="846"/>
      <c r="C10" s="847" t="s">
        <v>534</v>
      </c>
      <c r="D10" s="848"/>
      <c r="E10" s="454"/>
      <c r="F10" s="849" t="s">
        <v>534</v>
      </c>
      <c r="G10" s="848"/>
      <c r="H10" s="454"/>
      <c r="I10" s="849" t="s">
        <v>534</v>
      </c>
      <c r="J10" s="848"/>
      <c r="K10" s="454"/>
      <c r="L10" s="457"/>
      <c r="M10" s="458"/>
      <c r="N10" s="439"/>
      <c r="O10" s="439"/>
      <c r="P10" s="439"/>
      <c r="Q10" s="439"/>
      <c r="R10" s="439"/>
      <c r="S10" s="439"/>
      <c r="T10" s="439"/>
      <c r="U10" s="439"/>
      <c r="V10" s="439"/>
      <c r="W10" s="439"/>
      <c r="X10" s="439"/>
      <c r="Y10" s="439"/>
      <c r="Z10" s="439"/>
    </row>
    <row r="11" spans="1:26" ht="15.75">
      <c r="A11" s="833"/>
      <c r="B11" s="442" t="s">
        <v>535</v>
      </c>
      <c r="C11" s="850" t="s">
        <v>1002</v>
      </c>
      <c r="D11" s="838"/>
      <c r="E11" s="838"/>
      <c r="F11" s="838"/>
      <c r="G11" s="838"/>
      <c r="H11" s="838"/>
      <c r="I11" s="838"/>
      <c r="J11" s="838"/>
      <c r="K11" s="838"/>
      <c r="L11" s="838"/>
      <c r="M11" s="839"/>
      <c r="N11" s="439"/>
      <c r="O11" s="439"/>
      <c r="P11" s="439"/>
      <c r="Q11" s="439"/>
      <c r="R11" s="439"/>
      <c r="S11" s="439"/>
      <c r="T11" s="439"/>
      <c r="U11" s="439"/>
      <c r="V11" s="439"/>
      <c r="W11" s="439"/>
      <c r="X11" s="439"/>
      <c r="Y11" s="439"/>
      <c r="Z11" s="439"/>
    </row>
    <row r="12" spans="1:26" ht="15.75">
      <c r="A12" s="833"/>
      <c r="B12" s="442" t="s">
        <v>537</v>
      </c>
      <c r="C12" s="851" t="s">
        <v>1003</v>
      </c>
      <c r="D12" s="848"/>
      <c r="E12" s="848"/>
      <c r="F12" s="848"/>
      <c r="G12" s="848"/>
      <c r="H12" s="848"/>
      <c r="I12" s="848"/>
      <c r="J12" s="848"/>
      <c r="K12" s="848"/>
      <c r="L12" s="848"/>
      <c r="M12" s="852"/>
      <c r="N12" s="439"/>
      <c r="O12" s="439"/>
      <c r="P12" s="439"/>
      <c r="Q12" s="439"/>
      <c r="R12" s="439"/>
      <c r="S12" s="439"/>
      <c r="T12" s="439"/>
      <c r="U12" s="439"/>
      <c r="V12" s="439"/>
      <c r="W12" s="439"/>
      <c r="X12" s="439"/>
      <c r="Y12" s="439"/>
      <c r="Z12" s="439"/>
    </row>
    <row r="13" spans="1:26" ht="15.75" customHeight="1">
      <c r="A13" s="833"/>
      <c r="B13" s="442" t="s">
        <v>539</v>
      </c>
      <c r="C13" s="713" t="str">
        <f>'Plan de acción'!C36</f>
        <v>3.1. Mayor aprovechamiento de los beneficios de las economías de aglomeración para mejorar la productividad de la ciudad</v>
      </c>
      <c r="D13" s="666"/>
      <c r="E13" s="666"/>
      <c r="F13" s="666"/>
      <c r="G13" s="666"/>
      <c r="H13" s="666"/>
      <c r="I13" s="666"/>
      <c r="J13" s="666"/>
      <c r="K13" s="666"/>
      <c r="L13" s="666"/>
      <c r="M13" s="712"/>
      <c r="N13" s="439"/>
      <c r="O13" s="439"/>
      <c r="P13" s="439"/>
      <c r="Q13" s="439"/>
      <c r="R13" s="439"/>
      <c r="S13" s="439"/>
      <c r="T13" s="439"/>
      <c r="U13" s="439"/>
      <c r="V13" s="439"/>
      <c r="W13" s="439"/>
      <c r="X13" s="439"/>
      <c r="Y13" s="439"/>
      <c r="Z13" s="439"/>
    </row>
    <row r="14" spans="1:26" ht="15.75" customHeight="1">
      <c r="A14" s="833"/>
      <c r="B14" s="844" t="s">
        <v>540</v>
      </c>
      <c r="C14" s="853" t="s">
        <v>400</v>
      </c>
      <c r="D14" s="854"/>
      <c r="E14" s="460" t="s">
        <v>439</v>
      </c>
      <c r="F14" s="855" t="s">
        <v>1004</v>
      </c>
      <c r="G14" s="856"/>
      <c r="H14" s="856"/>
      <c r="I14" s="856"/>
      <c r="J14" s="856"/>
      <c r="K14" s="856"/>
      <c r="L14" s="856"/>
      <c r="M14" s="857"/>
      <c r="N14" s="439"/>
      <c r="O14" s="439"/>
      <c r="P14" s="439"/>
      <c r="Q14" s="439"/>
      <c r="R14" s="439"/>
      <c r="S14" s="439"/>
      <c r="T14" s="439"/>
      <c r="U14" s="439"/>
      <c r="V14" s="439"/>
      <c r="W14" s="439"/>
      <c r="X14" s="439"/>
      <c r="Y14" s="439"/>
      <c r="Z14" s="439"/>
    </row>
    <row r="15" spans="1:26" ht="15.75" customHeight="1">
      <c r="A15" s="833"/>
      <c r="B15" s="845"/>
      <c r="C15" s="858"/>
      <c r="D15" s="838"/>
      <c r="E15" s="838"/>
      <c r="F15" s="838"/>
      <c r="G15" s="838"/>
      <c r="H15" s="838"/>
      <c r="I15" s="838"/>
      <c r="J15" s="838"/>
      <c r="K15" s="838"/>
      <c r="L15" s="838"/>
      <c r="M15" s="839"/>
      <c r="N15" s="439"/>
      <c r="O15" s="439"/>
      <c r="P15" s="439"/>
      <c r="Q15" s="439"/>
      <c r="R15" s="439"/>
      <c r="S15" s="439"/>
      <c r="T15" s="439"/>
      <c r="U15" s="439"/>
      <c r="V15" s="439"/>
      <c r="W15" s="439"/>
      <c r="X15" s="439"/>
      <c r="Y15" s="439"/>
      <c r="Z15" s="439"/>
    </row>
    <row r="16" spans="1:26" ht="15.75" customHeight="1">
      <c r="A16" s="875" t="s">
        <v>326</v>
      </c>
      <c r="B16" s="442" t="s">
        <v>26</v>
      </c>
      <c r="C16" s="850" t="s">
        <v>633</v>
      </c>
      <c r="D16" s="838"/>
      <c r="E16" s="838"/>
      <c r="F16" s="838"/>
      <c r="G16" s="838"/>
      <c r="H16" s="838"/>
      <c r="I16" s="838"/>
      <c r="J16" s="838"/>
      <c r="K16" s="838"/>
      <c r="L16" s="838"/>
      <c r="M16" s="839"/>
      <c r="N16" s="439"/>
      <c r="O16" s="439"/>
      <c r="P16" s="439"/>
      <c r="Q16" s="439"/>
      <c r="R16" s="439"/>
      <c r="S16" s="439"/>
      <c r="T16" s="439"/>
      <c r="U16" s="439"/>
      <c r="V16" s="439"/>
      <c r="W16" s="439"/>
      <c r="X16" s="439"/>
      <c r="Y16" s="439"/>
      <c r="Z16" s="439"/>
    </row>
    <row r="17" spans="1:26" ht="72" customHeight="1">
      <c r="A17" s="833"/>
      <c r="B17" s="442" t="s">
        <v>543</v>
      </c>
      <c r="C17" s="850" t="str">
        <f>'Plan de acción'!AG36</f>
        <v>Sumatoria del porcentaje de avance en la elaboración e implementación del Plan estratégico para el fomento de la industria manufacturera:
Hito 1 (40 % 2023): Formulación de los lineamientos bases del plan, así como de la propuesta de sectores estratégicos a priorizar, según lo establecido en el Acuerdo 851 de 2022 del Concejo de Bogotá D.C.
Hito 2 (40 % entre 2023 y 2024): Socialización y retroalimentación del plan.
Hito 3 (20 % 2025): Presentación del plan para aprobación del Consejo Consultivo de la Política Pública de Fomento Distrital a la Industria (en línea con lo establecido en los artículos 5, 6 y 7 del Acuerdo 851).</v>
      </c>
      <c r="D17" s="838"/>
      <c r="E17" s="838"/>
      <c r="F17" s="838"/>
      <c r="G17" s="838"/>
      <c r="H17" s="838"/>
      <c r="I17" s="838"/>
      <c r="J17" s="838"/>
      <c r="K17" s="838"/>
      <c r="L17" s="838"/>
      <c r="M17" s="839"/>
      <c r="N17" s="439"/>
      <c r="O17" s="439"/>
      <c r="P17" s="439"/>
      <c r="Q17" s="439"/>
      <c r="R17" s="439"/>
      <c r="S17" s="439"/>
      <c r="T17" s="439"/>
      <c r="U17" s="439"/>
      <c r="V17" s="439"/>
      <c r="W17" s="439"/>
      <c r="X17" s="439"/>
      <c r="Y17" s="439"/>
      <c r="Z17" s="439"/>
    </row>
    <row r="18" spans="1:26" ht="8.25" customHeight="1">
      <c r="A18" s="833"/>
      <c r="B18" s="844" t="s">
        <v>544</v>
      </c>
      <c r="C18" s="462"/>
      <c r="D18" s="463"/>
      <c r="E18" s="463"/>
      <c r="F18" s="463"/>
      <c r="G18" s="463"/>
      <c r="H18" s="463"/>
      <c r="I18" s="463"/>
      <c r="J18" s="463"/>
      <c r="K18" s="463"/>
      <c r="L18" s="463"/>
      <c r="M18" s="464"/>
      <c r="N18" s="439"/>
      <c r="O18" s="439"/>
      <c r="P18" s="439"/>
      <c r="Q18" s="439"/>
      <c r="R18" s="439"/>
      <c r="S18" s="439"/>
      <c r="T18" s="439"/>
      <c r="U18" s="439"/>
      <c r="V18" s="439"/>
      <c r="W18" s="439"/>
      <c r="X18" s="439"/>
      <c r="Y18" s="439"/>
      <c r="Z18" s="439"/>
    </row>
    <row r="19" spans="1:26" ht="9" customHeight="1">
      <c r="A19" s="833"/>
      <c r="B19" s="845"/>
      <c r="C19" s="465"/>
      <c r="D19" s="466"/>
      <c r="E19" s="467"/>
      <c r="F19" s="466"/>
      <c r="G19" s="467"/>
      <c r="H19" s="466"/>
      <c r="I19" s="467"/>
      <c r="J19" s="466"/>
      <c r="K19" s="467"/>
      <c r="L19" s="467"/>
      <c r="M19" s="468"/>
      <c r="N19" s="439"/>
      <c r="O19" s="439"/>
      <c r="P19" s="439"/>
      <c r="Q19" s="439"/>
      <c r="R19" s="439"/>
      <c r="S19" s="439"/>
      <c r="T19" s="439"/>
      <c r="U19" s="439"/>
      <c r="V19" s="439"/>
      <c r="W19" s="439"/>
      <c r="X19" s="439"/>
      <c r="Y19" s="439"/>
      <c r="Z19" s="439"/>
    </row>
    <row r="20" spans="1:26" ht="15.75" customHeight="1">
      <c r="A20" s="833"/>
      <c r="B20" s="845"/>
      <c r="C20" s="469" t="s">
        <v>545</v>
      </c>
      <c r="D20" s="470"/>
      <c r="E20" s="471" t="s">
        <v>546</v>
      </c>
      <c r="F20" s="470"/>
      <c r="G20" s="471" t="s">
        <v>547</v>
      </c>
      <c r="H20" s="470"/>
      <c r="I20" s="471" t="s">
        <v>548</v>
      </c>
      <c r="J20" s="472"/>
      <c r="K20" s="471"/>
      <c r="L20" s="471"/>
      <c r="M20" s="468"/>
      <c r="N20" s="439"/>
      <c r="O20" s="439"/>
      <c r="P20" s="439"/>
      <c r="Q20" s="439"/>
      <c r="R20" s="439"/>
      <c r="S20" s="439"/>
      <c r="T20" s="439"/>
      <c r="U20" s="439"/>
      <c r="V20" s="439"/>
      <c r="W20" s="439"/>
      <c r="X20" s="439"/>
      <c r="Y20" s="439"/>
      <c r="Z20" s="439"/>
    </row>
    <row r="21" spans="1:26" ht="15.75" customHeight="1">
      <c r="A21" s="833"/>
      <c r="B21" s="845"/>
      <c r="C21" s="469" t="s">
        <v>549</v>
      </c>
      <c r="D21" s="473"/>
      <c r="E21" s="471" t="s">
        <v>550</v>
      </c>
      <c r="F21" s="474"/>
      <c r="G21" s="471" t="s">
        <v>551</v>
      </c>
      <c r="H21" s="474"/>
      <c r="I21" s="471"/>
      <c r="J21" s="467"/>
      <c r="K21" s="471"/>
      <c r="L21" s="471"/>
      <c r="M21" s="468"/>
      <c r="N21" s="439"/>
      <c r="O21" s="439"/>
      <c r="P21" s="439"/>
      <c r="Q21" s="439"/>
      <c r="R21" s="439"/>
      <c r="S21" s="439"/>
      <c r="T21" s="439"/>
      <c r="U21" s="439"/>
      <c r="V21" s="439"/>
      <c r="W21" s="439"/>
      <c r="X21" s="439"/>
      <c r="Y21" s="439"/>
      <c r="Z21" s="439"/>
    </row>
    <row r="22" spans="1:26" ht="15.75" customHeight="1">
      <c r="A22" s="833"/>
      <c r="B22" s="845"/>
      <c r="C22" s="469" t="s">
        <v>552</v>
      </c>
      <c r="D22" s="473"/>
      <c r="E22" s="471" t="s">
        <v>553</v>
      </c>
      <c r="F22" s="473"/>
      <c r="G22" s="471"/>
      <c r="H22" s="467"/>
      <c r="I22" s="471"/>
      <c r="J22" s="467"/>
      <c r="K22" s="471"/>
      <c r="L22" s="471"/>
      <c r="M22" s="468"/>
      <c r="N22" s="439"/>
      <c r="O22" s="439"/>
      <c r="P22" s="439"/>
      <c r="Q22" s="439"/>
      <c r="R22" s="439"/>
      <c r="S22" s="439"/>
      <c r="T22" s="439"/>
      <c r="U22" s="439"/>
      <c r="V22" s="439"/>
      <c r="W22" s="439"/>
      <c r="X22" s="439"/>
      <c r="Y22" s="439"/>
      <c r="Z22" s="439"/>
    </row>
    <row r="23" spans="1:26" ht="15.75" customHeight="1">
      <c r="A23" s="833"/>
      <c r="B23" s="845"/>
      <c r="C23" s="469" t="s">
        <v>437</v>
      </c>
      <c r="D23" s="473" t="s">
        <v>554</v>
      </c>
      <c r="E23" s="471" t="s">
        <v>555</v>
      </c>
      <c r="F23" s="454" t="s">
        <v>745</v>
      </c>
      <c r="G23" s="454"/>
      <c r="H23" s="454"/>
      <c r="I23" s="454"/>
      <c r="J23" s="454"/>
      <c r="K23" s="454"/>
      <c r="L23" s="454"/>
      <c r="M23" s="475"/>
      <c r="N23" s="439"/>
      <c r="O23" s="439"/>
      <c r="P23" s="439"/>
      <c r="Q23" s="439"/>
      <c r="R23" s="439"/>
      <c r="S23" s="439"/>
      <c r="T23" s="439"/>
      <c r="U23" s="439"/>
      <c r="V23" s="439"/>
      <c r="W23" s="439"/>
      <c r="X23" s="439"/>
      <c r="Y23" s="439"/>
      <c r="Z23" s="439"/>
    </row>
    <row r="24" spans="1:26" ht="9.75" customHeight="1">
      <c r="A24" s="833"/>
      <c r="B24" s="846"/>
      <c r="C24" s="476"/>
      <c r="D24" s="477"/>
      <c r="E24" s="477"/>
      <c r="F24" s="477"/>
      <c r="G24" s="477"/>
      <c r="H24" s="477"/>
      <c r="I24" s="477"/>
      <c r="J24" s="477"/>
      <c r="K24" s="477"/>
      <c r="L24" s="477"/>
      <c r="M24" s="478"/>
      <c r="N24" s="439"/>
      <c r="O24" s="439"/>
      <c r="P24" s="439"/>
      <c r="Q24" s="439"/>
      <c r="R24" s="439"/>
      <c r="S24" s="439"/>
      <c r="T24" s="439"/>
      <c r="U24" s="439"/>
      <c r="V24" s="439"/>
      <c r="W24" s="439"/>
      <c r="X24" s="439"/>
      <c r="Y24" s="439"/>
      <c r="Z24" s="439"/>
    </row>
    <row r="25" spans="1:26" ht="15.75" customHeight="1">
      <c r="A25" s="833"/>
      <c r="B25" s="844" t="s">
        <v>557</v>
      </c>
      <c r="C25" s="479"/>
      <c r="D25" s="463"/>
      <c r="E25" s="463"/>
      <c r="F25" s="463"/>
      <c r="G25" s="463"/>
      <c r="H25" s="463"/>
      <c r="I25" s="463"/>
      <c r="J25" s="463"/>
      <c r="K25" s="463"/>
      <c r="L25" s="451"/>
      <c r="M25" s="452"/>
      <c r="N25" s="439"/>
      <c r="O25" s="439"/>
      <c r="P25" s="439"/>
      <c r="Q25" s="439"/>
      <c r="R25" s="439"/>
      <c r="S25" s="439"/>
      <c r="T25" s="439"/>
      <c r="U25" s="439"/>
      <c r="V25" s="439"/>
      <c r="W25" s="439"/>
      <c r="X25" s="439"/>
      <c r="Y25" s="439"/>
      <c r="Z25" s="439"/>
    </row>
    <row r="26" spans="1:26" ht="15.75" customHeight="1">
      <c r="A26" s="833"/>
      <c r="B26" s="845"/>
      <c r="C26" s="469" t="s">
        <v>558</v>
      </c>
      <c r="D26" s="474"/>
      <c r="E26" s="480"/>
      <c r="F26" s="471" t="s">
        <v>559</v>
      </c>
      <c r="G26" s="473"/>
      <c r="H26" s="480"/>
      <c r="I26" s="471" t="s">
        <v>560</v>
      </c>
      <c r="J26" s="473"/>
      <c r="K26" s="480"/>
      <c r="L26" s="455"/>
      <c r="M26" s="456"/>
      <c r="N26" s="439"/>
      <c r="O26" s="439"/>
      <c r="P26" s="439"/>
      <c r="Q26" s="439"/>
      <c r="R26" s="439"/>
      <c r="S26" s="439"/>
      <c r="T26" s="439"/>
      <c r="U26" s="439"/>
      <c r="V26" s="439"/>
      <c r="W26" s="439"/>
      <c r="X26" s="439"/>
      <c r="Y26" s="439"/>
      <c r="Z26" s="439"/>
    </row>
    <row r="27" spans="1:26" ht="15.75" customHeight="1">
      <c r="A27" s="833"/>
      <c r="B27" s="845"/>
      <c r="C27" s="469" t="s">
        <v>561</v>
      </c>
      <c r="D27" s="481"/>
      <c r="E27" s="455"/>
      <c r="F27" s="471" t="s">
        <v>562</v>
      </c>
      <c r="G27" s="473" t="s">
        <v>554</v>
      </c>
      <c r="H27" s="455"/>
      <c r="I27" s="482"/>
      <c r="J27" s="455"/>
      <c r="K27" s="453"/>
      <c r="L27" s="455"/>
      <c r="M27" s="456"/>
      <c r="N27" s="439"/>
      <c r="O27" s="439"/>
      <c r="P27" s="439"/>
      <c r="Q27" s="439"/>
      <c r="R27" s="439"/>
      <c r="S27" s="439"/>
      <c r="T27" s="439"/>
      <c r="U27" s="439"/>
      <c r="V27" s="439"/>
      <c r="W27" s="439"/>
      <c r="X27" s="439"/>
      <c r="Y27" s="439"/>
      <c r="Z27" s="439"/>
    </row>
    <row r="28" spans="1:26" ht="15.75" customHeight="1">
      <c r="A28" s="833"/>
      <c r="B28" s="846"/>
      <c r="C28" s="483"/>
      <c r="D28" s="466"/>
      <c r="E28" s="466"/>
      <c r="F28" s="466"/>
      <c r="G28" s="466"/>
      <c r="H28" s="466"/>
      <c r="I28" s="466"/>
      <c r="J28" s="466"/>
      <c r="K28" s="466"/>
      <c r="L28" s="457"/>
      <c r="M28" s="458"/>
      <c r="N28" s="439"/>
      <c r="O28" s="439"/>
      <c r="P28" s="439"/>
      <c r="Q28" s="439"/>
      <c r="R28" s="439"/>
      <c r="S28" s="439"/>
      <c r="T28" s="439"/>
      <c r="U28" s="439"/>
      <c r="V28" s="439"/>
      <c r="W28" s="439"/>
      <c r="X28" s="439"/>
      <c r="Y28" s="439"/>
      <c r="Z28" s="439"/>
    </row>
    <row r="29" spans="1:26" ht="15.75" customHeight="1">
      <c r="A29" s="833"/>
      <c r="B29" s="484" t="s">
        <v>563</v>
      </c>
      <c r="C29" s="485"/>
      <c r="D29" s="461"/>
      <c r="E29" s="461"/>
      <c r="F29" s="461"/>
      <c r="G29" s="461"/>
      <c r="H29" s="461"/>
      <c r="I29" s="461"/>
      <c r="J29" s="461"/>
      <c r="K29" s="461"/>
      <c r="L29" s="461"/>
      <c r="M29" s="486"/>
      <c r="N29" s="439"/>
      <c r="O29" s="439"/>
      <c r="P29" s="439"/>
      <c r="Q29" s="439"/>
      <c r="R29" s="439"/>
      <c r="S29" s="439"/>
      <c r="T29" s="439"/>
      <c r="U29" s="439"/>
      <c r="V29" s="439"/>
      <c r="W29" s="439"/>
      <c r="X29" s="439"/>
      <c r="Y29" s="439"/>
      <c r="Z29" s="439"/>
    </row>
    <row r="30" spans="1:26" ht="15.75" customHeight="1">
      <c r="A30" s="833"/>
      <c r="B30" s="484"/>
      <c r="C30" s="487" t="s">
        <v>564</v>
      </c>
      <c r="D30" s="473" t="s">
        <v>649</v>
      </c>
      <c r="E30" s="480"/>
      <c r="F30" s="488" t="s">
        <v>565</v>
      </c>
      <c r="G30" s="473" t="s">
        <v>649</v>
      </c>
      <c r="H30" s="480"/>
      <c r="I30" s="488" t="s">
        <v>567</v>
      </c>
      <c r="J30" s="850" t="s">
        <v>1005</v>
      </c>
      <c r="K30" s="838"/>
      <c r="L30" s="839"/>
      <c r="M30" s="489"/>
      <c r="N30" s="439"/>
      <c r="O30" s="439"/>
      <c r="P30" s="439"/>
      <c r="Q30" s="439"/>
      <c r="R30" s="439"/>
      <c r="S30" s="439"/>
      <c r="T30" s="439"/>
      <c r="U30" s="439"/>
      <c r="V30" s="439"/>
      <c r="W30" s="439"/>
      <c r="X30" s="439"/>
      <c r="Y30" s="439"/>
      <c r="Z30" s="439"/>
    </row>
    <row r="31" spans="1:26" ht="15.75" customHeight="1">
      <c r="A31" s="833"/>
      <c r="B31" s="443"/>
      <c r="C31" s="476"/>
      <c r="D31" s="477"/>
      <c r="E31" s="477"/>
      <c r="F31" s="477"/>
      <c r="G31" s="477"/>
      <c r="H31" s="477"/>
      <c r="I31" s="477"/>
      <c r="J31" s="477"/>
      <c r="K31" s="477"/>
      <c r="L31" s="477"/>
      <c r="M31" s="478"/>
      <c r="N31" s="439"/>
      <c r="O31" s="439"/>
      <c r="P31" s="439"/>
      <c r="Q31" s="439"/>
      <c r="R31" s="439"/>
      <c r="S31" s="439"/>
      <c r="T31" s="439"/>
      <c r="U31" s="439"/>
      <c r="V31" s="439"/>
      <c r="W31" s="439"/>
      <c r="X31" s="439"/>
      <c r="Y31" s="439"/>
      <c r="Z31" s="439"/>
    </row>
    <row r="32" spans="1:26" ht="15.75" customHeight="1">
      <c r="A32" s="833"/>
      <c r="B32" s="844" t="s">
        <v>569</v>
      </c>
      <c r="C32" s="490"/>
      <c r="D32" s="491"/>
      <c r="E32" s="491"/>
      <c r="F32" s="491"/>
      <c r="G32" s="491"/>
      <c r="H32" s="491"/>
      <c r="I32" s="491"/>
      <c r="J32" s="491"/>
      <c r="K32" s="491"/>
      <c r="L32" s="451"/>
      <c r="M32" s="452"/>
      <c r="N32" s="439"/>
      <c r="O32" s="439"/>
      <c r="P32" s="439"/>
      <c r="Q32" s="439"/>
      <c r="R32" s="439"/>
      <c r="S32" s="439"/>
      <c r="T32" s="439"/>
      <c r="U32" s="439"/>
      <c r="V32" s="439"/>
      <c r="W32" s="439"/>
      <c r="X32" s="439"/>
      <c r="Y32" s="439"/>
      <c r="Z32" s="439"/>
    </row>
    <row r="33" spans="1:26" ht="15.75" customHeight="1">
      <c r="A33" s="833"/>
      <c r="B33" s="845"/>
      <c r="C33" s="492" t="s">
        <v>570</v>
      </c>
      <c r="D33" s="473">
        <v>2022</v>
      </c>
      <c r="E33" s="493"/>
      <c r="F33" s="480" t="s">
        <v>571</v>
      </c>
      <c r="G33" s="494">
        <v>2024</v>
      </c>
      <c r="H33" s="493"/>
      <c r="I33" s="488"/>
      <c r="J33" s="493"/>
      <c r="K33" s="493"/>
      <c r="L33" s="455"/>
      <c r="M33" s="456"/>
      <c r="N33" s="439"/>
      <c r="O33" s="439"/>
      <c r="P33" s="439"/>
      <c r="Q33" s="439"/>
      <c r="R33" s="439"/>
      <c r="S33" s="439"/>
      <c r="T33" s="439"/>
      <c r="U33" s="439"/>
      <c r="V33" s="439"/>
      <c r="W33" s="439"/>
      <c r="X33" s="439"/>
      <c r="Y33" s="439"/>
      <c r="Z33" s="439"/>
    </row>
    <row r="34" spans="1:26" ht="15.75" customHeight="1">
      <c r="A34" s="833"/>
      <c r="B34" s="846"/>
      <c r="C34" s="476"/>
      <c r="D34" s="495"/>
      <c r="E34" s="496"/>
      <c r="F34" s="477"/>
      <c r="G34" s="496"/>
      <c r="H34" s="496"/>
      <c r="I34" s="497"/>
      <c r="J34" s="496"/>
      <c r="K34" s="496"/>
      <c r="L34" s="457"/>
      <c r="M34" s="458"/>
      <c r="N34" s="439"/>
      <c r="O34" s="439"/>
      <c r="P34" s="439"/>
      <c r="Q34" s="439"/>
      <c r="R34" s="439"/>
      <c r="S34" s="439"/>
      <c r="T34" s="439"/>
      <c r="U34" s="439"/>
      <c r="V34" s="439"/>
      <c r="W34" s="439"/>
      <c r="X34" s="439"/>
      <c r="Y34" s="439"/>
      <c r="Z34" s="439"/>
    </row>
    <row r="35" spans="1:26" ht="15.75" customHeight="1">
      <c r="A35" s="833"/>
      <c r="B35" s="844" t="s">
        <v>573</v>
      </c>
      <c r="C35" s="498"/>
      <c r="D35" s="499"/>
      <c r="E35" s="499"/>
      <c r="F35" s="499"/>
      <c r="G35" s="499"/>
      <c r="H35" s="499"/>
      <c r="I35" s="499"/>
      <c r="J35" s="499"/>
      <c r="K35" s="499"/>
      <c r="L35" s="499"/>
      <c r="M35" s="500"/>
      <c r="N35" s="439"/>
      <c r="O35" s="439"/>
      <c r="P35" s="439"/>
      <c r="Q35" s="439"/>
      <c r="R35" s="439"/>
      <c r="S35" s="439"/>
      <c r="T35" s="439"/>
      <c r="U35" s="439"/>
      <c r="V35" s="439"/>
      <c r="W35" s="439"/>
      <c r="X35" s="439"/>
      <c r="Y35" s="439"/>
      <c r="Z35" s="439"/>
    </row>
    <row r="36" spans="1:26" ht="15.75" customHeight="1">
      <c r="A36" s="833"/>
      <c r="B36" s="845"/>
      <c r="C36" s="469"/>
      <c r="D36" s="859" t="s">
        <v>574</v>
      </c>
      <c r="E36" s="860"/>
      <c r="F36" s="859" t="s">
        <v>575</v>
      </c>
      <c r="G36" s="860"/>
      <c r="H36" s="859" t="s">
        <v>576</v>
      </c>
      <c r="I36" s="860"/>
      <c r="J36" s="859" t="s">
        <v>577</v>
      </c>
      <c r="K36" s="860"/>
      <c r="L36" s="859" t="s">
        <v>578</v>
      </c>
      <c r="M36" s="861"/>
      <c r="N36" s="439"/>
      <c r="O36" s="439"/>
      <c r="P36" s="439"/>
      <c r="Q36" s="439"/>
      <c r="R36" s="439"/>
      <c r="S36" s="439"/>
      <c r="T36" s="439"/>
      <c r="U36" s="439"/>
      <c r="V36" s="439"/>
      <c r="W36" s="439"/>
      <c r="X36" s="439"/>
      <c r="Y36" s="439"/>
      <c r="Z36" s="439"/>
    </row>
    <row r="37" spans="1:26" ht="15.75" customHeight="1">
      <c r="A37" s="833"/>
      <c r="B37" s="845"/>
      <c r="C37" s="469"/>
      <c r="D37" s="862">
        <v>0.4</v>
      </c>
      <c r="E37" s="841"/>
      <c r="F37" s="862">
        <v>0.8</v>
      </c>
      <c r="G37" s="841"/>
      <c r="H37" s="862">
        <v>1</v>
      </c>
      <c r="I37" s="841"/>
      <c r="J37" s="863" t="s">
        <v>633</v>
      </c>
      <c r="K37" s="841"/>
      <c r="L37" s="862" t="s">
        <v>633</v>
      </c>
      <c r="M37" s="839"/>
      <c r="N37" s="439"/>
      <c r="O37" s="439"/>
      <c r="P37" s="439"/>
      <c r="Q37" s="439"/>
      <c r="R37" s="439"/>
      <c r="S37" s="439"/>
      <c r="T37" s="439"/>
      <c r="U37" s="439"/>
      <c r="V37" s="439"/>
      <c r="W37" s="439"/>
      <c r="X37" s="439"/>
      <c r="Y37" s="439"/>
      <c r="Z37" s="439"/>
    </row>
    <row r="38" spans="1:26" ht="15.75" customHeight="1">
      <c r="A38" s="833"/>
      <c r="B38" s="845"/>
      <c r="C38" s="469"/>
      <c r="D38" s="859" t="s">
        <v>579</v>
      </c>
      <c r="E38" s="860"/>
      <c r="F38" s="859" t="s">
        <v>580</v>
      </c>
      <c r="G38" s="860"/>
      <c r="H38" s="859" t="s">
        <v>581</v>
      </c>
      <c r="I38" s="860"/>
      <c r="J38" s="859" t="s">
        <v>582</v>
      </c>
      <c r="K38" s="860"/>
      <c r="L38" s="859" t="s">
        <v>583</v>
      </c>
      <c r="M38" s="861"/>
      <c r="N38" s="439"/>
      <c r="O38" s="439"/>
      <c r="P38" s="439"/>
      <c r="Q38" s="439"/>
      <c r="R38" s="439"/>
      <c r="S38" s="439"/>
      <c r="T38" s="439"/>
      <c r="U38" s="439"/>
      <c r="V38" s="439"/>
      <c r="W38" s="439"/>
      <c r="X38" s="439"/>
      <c r="Y38" s="439"/>
      <c r="Z38" s="439"/>
    </row>
    <row r="39" spans="1:26" ht="15.75" customHeight="1">
      <c r="A39" s="833"/>
      <c r="B39" s="845"/>
      <c r="C39" s="469"/>
      <c r="D39" s="863" t="s">
        <v>633</v>
      </c>
      <c r="E39" s="841"/>
      <c r="F39" s="863" t="s">
        <v>633</v>
      </c>
      <c r="G39" s="841"/>
      <c r="H39" s="863" t="s">
        <v>633</v>
      </c>
      <c r="I39" s="841"/>
      <c r="J39" s="863" t="s">
        <v>633</v>
      </c>
      <c r="K39" s="841"/>
      <c r="L39" s="862" t="s">
        <v>633</v>
      </c>
      <c r="M39" s="839"/>
      <c r="N39" s="439"/>
      <c r="O39" s="439"/>
      <c r="P39" s="439"/>
      <c r="Q39" s="439"/>
      <c r="R39" s="439"/>
      <c r="S39" s="439"/>
      <c r="T39" s="439"/>
      <c r="U39" s="439"/>
      <c r="V39" s="439"/>
      <c r="W39" s="439"/>
      <c r="X39" s="439"/>
      <c r="Y39" s="439"/>
      <c r="Z39" s="439"/>
    </row>
    <row r="40" spans="1:26" ht="15.75" customHeight="1">
      <c r="A40" s="833"/>
      <c r="B40" s="845"/>
      <c r="C40" s="469"/>
      <c r="D40" s="859" t="s">
        <v>584</v>
      </c>
      <c r="E40" s="860"/>
      <c r="F40" s="859" t="s">
        <v>585</v>
      </c>
      <c r="G40" s="860"/>
      <c r="H40" s="859" t="s">
        <v>586</v>
      </c>
      <c r="I40" s="860"/>
      <c r="J40" s="859" t="s">
        <v>587</v>
      </c>
      <c r="K40" s="860"/>
      <c r="L40" s="859" t="s">
        <v>588</v>
      </c>
      <c r="M40" s="861"/>
      <c r="N40" s="439"/>
      <c r="O40" s="439"/>
      <c r="P40" s="439"/>
      <c r="Q40" s="439"/>
      <c r="R40" s="439"/>
      <c r="S40" s="439"/>
      <c r="T40" s="439"/>
      <c r="U40" s="439"/>
      <c r="V40" s="439"/>
      <c r="W40" s="439"/>
      <c r="X40" s="439"/>
      <c r="Y40" s="439"/>
      <c r="Z40" s="439"/>
    </row>
    <row r="41" spans="1:26" ht="15.75" customHeight="1">
      <c r="A41" s="833"/>
      <c r="B41" s="845"/>
      <c r="C41" s="469"/>
      <c r="D41" s="863" t="s">
        <v>633</v>
      </c>
      <c r="E41" s="841"/>
      <c r="F41" s="863" t="s">
        <v>633</v>
      </c>
      <c r="G41" s="841"/>
      <c r="H41" s="863" t="s">
        <v>633</v>
      </c>
      <c r="I41" s="841"/>
      <c r="J41" s="863" t="s">
        <v>633</v>
      </c>
      <c r="K41" s="841"/>
      <c r="L41" s="862" t="s">
        <v>633</v>
      </c>
      <c r="M41" s="839"/>
      <c r="N41" s="439"/>
      <c r="O41" s="439"/>
      <c r="P41" s="439"/>
      <c r="Q41" s="439"/>
      <c r="R41" s="439"/>
      <c r="S41" s="439"/>
      <c r="T41" s="439"/>
      <c r="U41" s="439"/>
      <c r="V41" s="439"/>
      <c r="W41" s="439"/>
      <c r="X41" s="439"/>
      <c r="Y41" s="439"/>
      <c r="Z41" s="439"/>
    </row>
    <row r="42" spans="1:26" ht="15.75" customHeight="1">
      <c r="A42" s="833"/>
      <c r="B42" s="845"/>
      <c r="C42" s="469"/>
      <c r="D42" s="871" t="s">
        <v>589</v>
      </c>
      <c r="E42" s="838"/>
      <c r="F42" s="502"/>
      <c r="G42" s="503"/>
      <c r="H42" s="502"/>
      <c r="I42" s="503"/>
      <c r="J42" s="502"/>
      <c r="K42" s="503"/>
      <c r="L42" s="502"/>
      <c r="M42" s="504"/>
      <c r="N42" s="439"/>
      <c r="O42" s="439"/>
      <c r="P42" s="439"/>
      <c r="Q42" s="439"/>
      <c r="R42" s="439"/>
      <c r="S42" s="439"/>
      <c r="T42" s="439"/>
      <c r="U42" s="439"/>
      <c r="V42" s="439"/>
      <c r="W42" s="439"/>
      <c r="X42" s="439"/>
      <c r="Y42" s="439"/>
      <c r="Z42" s="439"/>
    </row>
    <row r="43" spans="1:26" ht="15.75" customHeight="1">
      <c r="A43" s="833"/>
      <c r="B43" s="845"/>
      <c r="C43" s="469"/>
      <c r="D43" s="863" t="s">
        <v>633</v>
      </c>
      <c r="E43" s="841"/>
      <c r="F43" s="505"/>
      <c r="G43" s="505"/>
      <c r="H43" s="506"/>
      <c r="I43" s="501"/>
      <c r="J43" s="506"/>
      <c r="K43" s="501"/>
      <c r="L43" s="506"/>
      <c r="M43" s="507"/>
      <c r="N43" s="439"/>
      <c r="O43" s="439"/>
      <c r="P43" s="439"/>
      <c r="Q43" s="439"/>
      <c r="R43" s="439"/>
      <c r="S43" s="439"/>
      <c r="T43" s="439"/>
      <c r="U43" s="439"/>
      <c r="V43" s="439"/>
      <c r="W43" s="439"/>
      <c r="X43" s="439"/>
      <c r="Y43" s="439"/>
      <c r="Z43" s="439"/>
    </row>
    <row r="44" spans="1:26" ht="15.75" customHeight="1">
      <c r="A44" s="833"/>
      <c r="B44" s="845"/>
      <c r="C44" s="508"/>
      <c r="D44" s="509"/>
      <c r="E44" s="510"/>
      <c r="F44" s="511"/>
      <c r="G44" s="511"/>
      <c r="H44" s="512"/>
      <c r="I44" s="477"/>
      <c r="J44" s="512"/>
      <c r="K44" s="477"/>
      <c r="L44" s="512"/>
      <c r="M44" s="478"/>
      <c r="N44" s="439"/>
      <c r="O44" s="439"/>
      <c r="P44" s="439"/>
      <c r="Q44" s="439"/>
      <c r="R44" s="439"/>
      <c r="S44" s="439"/>
      <c r="T44" s="439"/>
      <c r="U44" s="439"/>
      <c r="V44" s="439"/>
      <c r="W44" s="439"/>
      <c r="X44" s="439"/>
      <c r="Y44" s="439"/>
      <c r="Z44" s="439"/>
    </row>
    <row r="45" spans="1:26" ht="18" customHeight="1">
      <c r="A45" s="833"/>
      <c r="B45" s="844" t="s">
        <v>590</v>
      </c>
      <c r="C45" s="479"/>
      <c r="D45" s="463"/>
      <c r="E45" s="463"/>
      <c r="F45" s="463"/>
      <c r="G45" s="463"/>
      <c r="H45" s="463"/>
      <c r="I45" s="463"/>
      <c r="J45" s="463"/>
      <c r="K45" s="463"/>
      <c r="L45" s="455"/>
      <c r="M45" s="456"/>
      <c r="N45" s="439"/>
      <c r="O45" s="439"/>
      <c r="P45" s="439"/>
      <c r="Q45" s="439"/>
      <c r="R45" s="439"/>
      <c r="S45" s="439"/>
      <c r="T45" s="439"/>
      <c r="U45" s="439"/>
      <c r="V45" s="439"/>
      <c r="W45" s="439"/>
      <c r="X45" s="439"/>
      <c r="Y45" s="439"/>
      <c r="Z45" s="439"/>
    </row>
    <row r="46" spans="1:26" ht="15.75" customHeight="1">
      <c r="A46" s="833"/>
      <c r="B46" s="845"/>
      <c r="C46" s="513"/>
      <c r="D46" s="514" t="s">
        <v>425</v>
      </c>
      <c r="E46" s="515" t="s">
        <v>427</v>
      </c>
      <c r="F46" s="864" t="s">
        <v>591</v>
      </c>
      <c r="G46" s="866"/>
      <c r="H46" s="856"/>
      <c r="I46" s="856"/>
      <c r="J46" s="867"/>
      <c r="K46" s="516" t="s">
        <v>592</v>
      </c>
      <c r="L46" s="870"/>
      <c r="M46" s="857"/>
      <c r="N46" s="439"/>
      <c r="O46" s="439"/>
      <c r="P46" s="439"/>
      <c r="Q46" s="439"/>
      <c r="R46" s="439"/>
      <c r="S46" s="439"/>
      <c r="T46" s="439"/>
      <c r="U46" s="439"/>
      <c r="V46" s="439"/>
      <c r="W46" s="439"/>
      <c r="X46" s="439"/>
      <c r="Y46" s="439"/>
      <c r="Z46" s="439"/>
    </row>
    <row r="47" spans="1:26" ht="15.75" customHeight="1">
      <c r="A47" s="833"/>
      <c r="B47" s="845"/>
      <c r="C47" s="513"/>
      <c r="D47" s="517"/>
      <c r="E47" s="473" t="s">
        <v>554</v>
      </c>
      <c r="F47" s="865"/>
      <c r="G47" s="868"/>
      <c r="H47" s="848"/>
      <c r="I47" s="848"/>
      <c r="J47" s="869"/>
      <c r="K47" s="455"/>
      <c r="L47" s="868"/>
      <c r="M47" s="852"/>
      <c r="N47" s="439"/>
      <c r="O47" s="439"/>
      <c r="P47" s="439"/>
      <c r="Q47" s="439"/>
      <c r="R47" s="439"/>
      <c r="S47" s="439"/>
      <c r="T47" s="439"/>
      <c r="U47" s="439"/>
      <c r="V47" s="439"/>
      <c r="W47" s="439"/>
      <c r="X47" s="439"/>
      <c r="Y47" s="439"/>
      <c r="Z47" s="439"/>
    </row>
    <row r="48" spans="1:26" ht="15.75" customHeight="1">
      <c r="A48" s="833"/>
      <c r="B48" s="846"/>
      <c r="C48" s="518"/>
      <c r="D48" s="457"/>
      <c r="E48" s="457"/>
      <c r="F48" s="457"/>
      <c r="G48" s="457"/>
      <c r="H48" s="457"/>
      <c r="I48" s="457"/>
      <c r="J48" s="457"/>
      <c r="K48" s="457"/>
      <c r="L48" s="455"/>
      <c r="M48" s="456"/>
      <c r="N48" s="439"/>
      <c r="O48" s="439"/>
      <c r="P48" s="439"/>
      <c r="Q48" s="439"/>
      <c r="R48" s="439"/>
      <c r="S48" s="439"/>
      <c r="T48" s="439"/>
      <c r="U48" s="439"/>
      <c r="V48" s="439"/>
      <c r="W48" s="439"/>
      <c r="X48" s="439"/>
      <c r="Y48" s="439"/>
      <c r="Z48" s="439"/>
    </row>
    <row r="49" spans="1:26" ht="15.75">
      <c r="A49" s="833"/>
      <c r="B49" s="442" t="s">
        <v>593</v>
      </c>
      <c r="C49" s="850" t="s">
        <v>873</v>
      </c>
      <c r="D49" s="838"/>
      <c r="E49" s="838"/>
      <c r="F49" s="838"/>
      <c r="G49" s="838"/>
      <c r="H49" s="838"/>
      <c r="I49" s="838"/>
      <c r="J49" s="838"/>
      <c r="K49" s="838"/>
      <c r="L49" s="838"/>
      <c r="M49" s="839"/>
      <c r="N49" s="439"/>
      <c r="O49" s="439"/>
      <c r="P49" s="439"/>
      <c r="Q49" s="439"/>
      <c r="R49" s="439"/>
      <c r="S49" s="439"/>
      <c r="T49" s="439"/>
      <c r="U49" s="439"/>
      <c r="V49" s="439"/>
      <c r="W49" s="439"/>
      <c r="X49" s="439"/>
      <c r="Y49" s="439"/>
      <c r="Z49" s="439"/>
    </row>
    <row r="50" spans="1:26" ht="15.75" customHeight="1">
      <c r="A50" s="833"/>
      <c r="B50" s="442" t="s">
        <v>595</v>
      </c>
      <c r="C50" s="850" t="s">
        <v>1005</v>
      </c>
      <c r="D50" s="838"/>
      <c r="E50" s="838"/>
      <c r="F50" s="838"/>
      <c r="G50" s="838"/>
      <c r="H50" s="838"/>
      <c r="I50" s="838"/>
      <c r="J50" s="838"/>
      <c r="K50" s="838"/>
      <c r="L50" s="838"/>
      <c r="M50" s="839"/>
      <c r="N50" s="439"/>
      <c r="O50" s="439"/>
      <c r="P50" s="439"/>
      <c r="Q50" s="439"/>
      <c r="R50" s="439"/>
      <c r="S50" s="439"/>
      <c r="T50" s="439"/>
      <c r="U50" s="439"/>
      <c r="V50" s="439"/>
      <c r="W50" s="439"/>
      <c r="X50" s="439"/>
      <c r="Y50" s="439"/>
      <c r="Z50" s="439"/>
    </row>
    <row r="51" spans="1:26" ht="15.75" customHeight="1">
      <c r="A51" s="833"/>
      <c r="B51" s="442" t="s">
        <v>597</v>
      </c>
      <c r="C51" s="459">
        <v>90</v>
      </c>
      <c r="D51" s="519"/>
      <c r="E51" s="519"/>
      <c r="F51" s="519"/>
      <c r="G51" s="519"/>
      <c r="H51" s="519"/>
      <c r="I51" s="519"/>
      <c r="J51" s="519"/>
      <c r="K51" s="519"/>
      <c r="L51" s="519"/>
      <c r="M51" s="520"/>
      <c r="N51" s="439"/>
      <c r="O51" s="439"/>
      <c r="P51" s="439"/>
      <c r="Q51" s="439"/>
      <c r="R51" s="439"/>
      <c r="S51" s="439"/>
      <c r="T51" s="439"/>
      <c r="U51" s="439"/>
      <c r="V51" s="439"/>
      <c r="W51" s="439"/>
      <c r="X51" s="439"/>
      <c r="Y51" s="439"/>
      <c r="Z51" s="439"/>
    </row>
    <row r="52" spans="1:26" ht="15.75" customHeight="1">
      <c r="A52" s="833"/>
      <c r="B52" s="442" t="s">
        <v>598</v>
      </c>
      <c r="C52" s="459">
        <v>2023</v>
      </c>
      <c r="D52" s="519"/>
      <c r="E52" s="519"/>
      <c r="F52" s="519"/>
      <c r="G52" s="519"/>
      <c r="H52" s="519"/>
      <c r="I52" s="519"/>
      <c r="J52" s="519"/>
      <c r="K52" s="519"/>
      <c r="L52" s="519"/>
      <c r="M52" s="520"/>
      <c r="N52" s="439"/>
      <c r="O52" s="439"/>
      <c r="P52" s="439"/>
      <c r="Q52" s="439"/>
      <c r="R52" s="439"/>
      <c r="S52" s="439"/>
      <c r="T52" s="439"/>
      <c r="U52" s="439"/>
      <c r="V52" s="439"/>
      <c r="W52" s="439"/>
      <c r="X52" s="439"/>
      <c r="Y52" s="439"/>
      <c r="Z52" s="439"/>
    </row>
    <row r="53" spans="1:26" ht="15.75" customHeight="1">
      <c r="A53" s="832" t="s">
        <v>338</v>
      </c>
      <c r="B53" s="521" t="s">
        <v>599</v>
      </c>
      <c r="C53" s="873" t="s">
        <v>182</v>
      </c>
      <c r="D53" s="854"/>
      <c r="E53" s="854"/>
      <c r="F53" s="854"/>
      <c r="G53" s="854"/>
      <c r="H53" s="854"/>
      <c r="I53" s="854"/>
      <c r="J53" s="854"/>
      <c r="K53" s="854"/>
      <c r="L53" s="854"/>
      <c r="M53" s="874"/>
      <c r="N53" s="439"/>
      <c r="O53" s="439"/>
      <c r="P53" s="439"/>
      <c r="Q53" s="439"/>
      <c r="R53" s="439"/>
      <c r="S53" s="439"/>
      <c r="T53" s="439"/>
      <c r="U53" s="439"/>
      <c r="V53" s="439"/>
      <c r="W53" s="439"/>
      <c r="X53" s="439"/>
      <c r="Y53" s="439"/>
      <c r="Z53" s="439"/>
    </row>
    <row r="54" spans="1:26" ht="15.75" customHeight="1">
      <c r="A54" s="833"/>
      <c r="B54" s="521" t="s">
        <v>601</v>
      </c>
      <c r="C54" s="873" t="s">
        <v>678</v>
      </c>
      <c r="D54" s="854"/>
      <c r="E54" s="854"/>
      <c r="F54" s="854"/>
      <c r="G54" s="854"/>
      <c r="H54" s="854"/>
      <c r="I54" s="854"/>
      <c r="J54" s="854"/>
      <c r="K54" s="854"/>
      <c r="L54" s="854"/>
      <c r="M54" s="874"/>
      <c r="N54" s="439"/>
      <c r="O54" s="439"/>
      <c r="P54" s="439"/>
      <c r="Q54" s="439"/>
      <c r="R54" s="439"/>
      <c r="S54" s="439"/>
      <c r="T54" s="439"/>
      <c r="U54" s="439"/>
      <c r="V54" s="439"/>
      <c r="W54" s="439"/>
      <c r="X54" s="439"/>
      <c r="Y54" s="439"/>
      <c r="Z54" s="439"/>
    </row>
    <row r="55" spans="1:26" ht="15.75" customHeight="1">
      <c r="A55" s="833"/>
      <c r="B55" s="521" t="s">
        <v>603</v>
      </c>
      <c r="C55" s="873" t="s">
        <v>8</v>
      </c>
      <c r="D55" s="854"/>
      <c r="E55" s="854"/>
      <c r="F55" s="854"/>
      <c r="G55" s="854"/>
      <c r="H55" s="854"/>
      <c r="I55" s="854"/>
      <c r="J55" s="854"/>
      <c r="K55" s="854"/>
      <c r="L55" s="854"/>
      <c r="M55" s="874"/>
      <c r="N55" s="439"/>
      <c r="O55" s="439"/>
      <c r="P55" s="439"/>
      <c r="Q55" s="439"/>
      <c r="R55" s="439"/>
      <c r="S55" s="439"/>
      <c r="T55" s="439"/>
      <c r="U55" s="439"/>
      <c r="V55" s="439"/>
      <c r="W55" s="439"/>
      <c r="X55" s="439"/>
      <c r="Y55" s="439"/>
      <c r="Z55" s="439"/>
    </row>
    <row r="56" spans="1:26" ht="15.75" customHeight="1">
      <c r="A56" s="833"/>
      <c r="B56" s="522" t="s">
        <v>604</v>
      </c>
      <c r="C56" s="873" t="s">
        <v>181</v>
      </c>
      <c r="D56" s="854"/>
      <c r="E56" s="854"/>
      <c r="F56" s="854"/>
      <c r="G56" s="854"/>
      <c r="H56" s="854"/>
      <c r="I56" s="854"/>
      <c r="J56" s="854"/>
      <c r="K56" s="854"/>
      <c r="L56" s="854"/>
      <c r="M56" s="874"/>
      <c r="N56" s="439"/>
      <c r="O56" s="439"/>
      <c r="P56" s="439"/>
      <c r="Q56" s="439"/>
      <c r="R56" s="439"/>
      <c r="S56" s="439"/>
      <c r="T56" s="439"/>
      <c r="U56" s="439"/>
      <c r="V56" s="439"/>
      <c r="W56" s="439"/>
      <c r="X56" s="439"/>
      <c r="Y56" s="439"/>
      <c r="Z56" s="439"/>
    </row>
    <row r="57" spans="1:26" ht="15.75" customHeight="1">
      <c r="A57" s="833"/>
      <c r="B57" s="521" t="s">
        <v>605</v>
      </c>
      <c r="C57" s="873" t="s">
        <v>184</v>
      </c>
      <c r="D57" s="854"/>
      <c r="E57" s="854"/>
      <c r="F57" s="854"/>
      <c r="G57" s="854"/>
      <c r="H57" s="854"/>
      <c r="I57" s="854"/>
      <c r="J57" s="854"/>
      <c r="K57" s="854"/>
      <c r="L57" s="854"/>
      <c r="M57" s="874"/>
      <c r="N57" s="439"/>
      <c r="O57" s="439"/>
      <c r="P57" s="439"/>
      <c r="Q57" s="439"/>
      <c r="R57" s="439"/>
      <c r="S57" s="439"/>
      <c r="T57" s="439"/>
      <c r="U57" s="439"/>
      <c r="V57" s="439"/>
      <c r="W57" s="439"/>
      <c r="X57" s="439"/>
      <c r="Y57" s="439"/>
      <c r="Z57" s="439"/>
    </row>
    <row r="58" spans="1:26" ht="15.75" customHeight="1" thickBot="1">
      <c r="A58" s="872"/>
      <c r="B58" s="521" t="s">
        <v>607</v>
      </c>
      <c r="C58" s="873" t="s">
        <v>183</v>
      </c>
      <c r="D58" s="854"/>
      <c r="E58" s="854"/>
      <c r="F58" s="854"/>
      <c r="G58" s="854"/>
      <c r="H58" s="854"/>
      <c r="I58" s="854"/>
      <c r="J58" s="854"/>
      <c r="K58" s="854"/>
      <c r="L58" s="854"/>
      <c r="M58" s="874"/>
      <c r="N58" s="439"/>
      <c r="O58" s="439"/>
      <c r="P58" s="439"/>
      <c r="Q58" s="439"/>
      <c r="R58" s="439"/>
      <c r="S58" s="439"/>
      <c r="T58" s="439"/>
      <c r="U58" s="439"/>
      <c r="V58" s="439"/>
      <c r="W58" s="439"/>
      <c r="X58" s="439"/>
      <c r="Y58" s="439"/>
      <c r="Z58" s="439"/>
    </row>
    <row r="59" spans="1:26" ht="15.75" customHeight="1">
      <c r="A59" s="832" t="s">
        <v>609</v>
      </c>
      <c r="B59" s="523" t="s">
        <v>610</v>
      </c>
      <c r="C59" s="873" t="s">
        <v>679</v>
      </c>
      <c r="D59" s="854"/>
      <c r="E59" s="854"/>
      <c r="F59" s="854"/>
      <c r="G59" s="854"/>
      <c r="H59" s="854"/>
      <c r="I59" s="854"/>
      <c r="J59" s="854"/>
      <c r="K59" s="854"/>
      <c r="L59" s="854"/>
      <c r="M59" s="874"/>
      <c r="N59" s="439"/>
      <c r="O59" s="439"/>
      <c r="P59" s="439"/>
      <c r="Q59" s="439"/>
      <c r="R59" s="439"/>
      <c r="S59" s="439"/>
      <c r="T59" s="439"/>
      <c r="U59" s="439"/>
      <c r="V59" s="439"/>
      <c r="W59" s="439"/>
      <c r="X59" s="439"/>
      <c r="Y59" s="439"/>
      <c r="Z59" s="439"/>
    </row>
    <row r="60" spans="1:26" ht="30" customHeight="1">
      <c r="A60" s="833"/>
      <c r="B60" s="523" t="s">
        <v>612</v>
      </c>
      <c r="C60" s="873" t="s">
        <v>680</v>
      </c>
      <c r="D60" s="854"/>
      <c r="E60" s="854"/>
      <c r="F60" s="854"/>
      <c r="G60" s="854"/>
      <c r="H60" s="854"/>
      <c r="I60" s="854"/>
      <c r="J60" s="854"/>
      <c r="K60" s="854"/>
      <c r="L60" s="854"/>
      <c r="M60" s="874"/>
      <c r="N60" s="439"/>
      <c r="O60" s="439"/>
      <c r="P60" s="439"/>
      <c r="Q60" s="439"/>
      <c r="R60" s="439"/>
      <c r="S60" s="439"/>
      <c r="T60" s="439"/>
      <c r="U60" s="439"/>
      <c r="V60" s="439"/>
      <c r="W60" s="439"/>
      <c r="X60" s="439"/>
      <c r="Y60" s="439"/>
      <c r="Z60" s="439"/>
    </row>
    <row r="61" spans="1:26" ht="30" customHeight="1" thickBot="1">
      <c r="A61" s="833"/>
      <c r="B61" s="524" t="s">
        <v>44</v>
      </c>
      <c r="C61" s="873" t="s">
        <v>8</v>
      </c>
      <c r="D61" s="854"/>
      <c r="E61" s="854"/>
      <c r="F61" s="854"/>
      <c r="G61" s="854"/>
      <c r="H61" s="854"/>
      <c r="I61" s="854"/>
      <c r="J61" s="854"/>
      <c r="K61" s="854"/>
      <c r="L61" s="854"/>
      <c r="M61" s="874"/>
      <c r="N61" s="439"/>
      <c r="O61" s="439"/>
      <c r="P61" s="439"/>
      <c r="Q61" s="439"/>
      <c r="R61" s="439"/>
      <c r="S61" s="439"/>
      <c r="T61" s="439"/>
      <c r="U61" s="439"/>
      <c r="V61" s="439"/>
      <c r="W61" s="439"/>
      <c r="X61" s="439"/>
      <c r="Y61" s="439"/>
      <c r="Z61" s="439"/>
    </row>
    <row r="62" spans="1:26" ht="15.75" customHeight="1" thickBot="1">
      <c r="A62" s="525" t="s">
        <v>342</v>
      </c>
      <c r="B62" s="526"/>
      <c r="C62" s="876"/>
      <c r="D62" s="877"/>
      <c r="E62" s="877"/>
      <c r="F62" s="877"/>
      <c r="G62" s="877"/>
      <c r="H62" s="877"/>
      <c r="I62" s="877"/>
      <c r="J62" s="877"/>
      <c r="K62" s="877"/>
      <c r="L62" s="877"/>
      <c r="M62" s="878"/>
      <c r="N62" s="439"/>
      <c r="O62" s="439"/>
      <c r="P62" s="439"/>
      <c r="Q62" s="439"/>
      <c r="R62" s="439"/>
      <c r="S62" s="439"/>
      <c r="T62" s="439"/>
      <c r="U62" s="439"/>
      <c r="V62" s="439"/>
      <c r="W62" s="439"/>
      <c r="X62" s="439"/>
      <c r="Y62" s="439"/>
      <c r="Z62" s="439"/>
    </row>
    <row r="63" spans="1:26" ht="15.75" customHeight="1">
      <c r="A63" s="439"/>
      <c r="B63" s="527"/>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row>
    <row r="64" spans="1:26" ht="15.75" customHeight="1">
      <c r="A64" s="439"/>
      <c r="B64" s="527"/>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row>
    <row r="65" spans="1:26" ht="15.75" customHeight="1">
      <c r="A65" s="439"/>
      <c r="B65" s="527"/>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row>
    <row r="66" spans="1:26" ht="15.75" customHeight="1">
      <c r="A66" s="439"/>
      <c r="B66" s="527"/>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1:26" ht="15.75" customHeight="1">
      <c r="A67" s="439"/>
      <c r="B67" s="527"/>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1:26" ht="15.75" customHeight="1">
      <c r="A68" s="439"/>
      <c r="B68" s="527"/>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1:26" ht="15.75" customHeight="1">
      <c r="A69" s="439"/>
      <c r="B69" s="527"/>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row r="70" spans="1:26" ht="15.75" customHeight="1">
      <c r="A70" s="439"/>
      <c r="B70" s="527"/>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row>
    <row r="71" spans="1:26" ht="15.75" customHeight="1">
      <c r="A71" s="439"/>
      <c r="B71" s="527"/>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row>
    <row r="72" spans="1:26" ht="15.75" customHeight="1">
      <c r="A72" s="439"/>
      <c r="B72" s="527"/>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row>
    <row r="73" spans="1:26" ht="15.75" customHeight="1">
      <c r="A73" s="439"/>
      <c r="B73" s="527"/>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row>
    <row r="74" spans="1:26" ht="15.75" customHeight="1">
      <c r="A74" s="439"/>
      <c r="B74" s="527"/>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row>
    <row r="75" spans="1:26" ht="15.75" customHeight="1">
      <c r="A75" s="439"/>
      <c r="B75" s="527"/>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row>
    <row r="76" spans="1:26" ht="15.75" customHeight="1">
      <c r="A76" s="439"/>
      <c r="B76" s="527"/>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row>
    <row r="77" spans="1:26" ht="15.75" customHeight="1">
      <c r="A77" s="439"/>
      <c r="B77" s="527"/>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row>
    <row r="78" spans="1:26" ht="15.75" customHeight="1">
      <c r="A78" s="439"/>
      <c r="B78" s="527"/>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row>
    <row r="79" spans="1:26" ht="15.75" customHeight="1">
      <c r="A79" s="439"/>
      <c r="B79" s="527"/>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row>
    <row r="80" spans="1:26" ht="15.75" customHeight="1">
      <c r="A80" s="439"/>
      <c r="B80" s="527"/>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row>
    <row r="81" spans="1:26" ht="15.75" customHeight="1">
      <c r="A81" s="439"/>
      <c r="B81" s="527"/>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row>
    <row r="82" spans="1:26" ht="15.75" customHeight="1">
      <c r="A82" s="439"/>
      <c r="B82" s="527"/>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row>
    <row r="83" spans="1:26" ht="15.75" customHeight="1">
      <c r="A83" s="439"/>
      <c r="B83" s="527"/>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row>
    <row r="84" spans="1:26" ht="15.75" customHeight="1">
      <c r="A84" s="439"/>
      <c r="B84" s="527"/>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row>
    <row r="85" spans="1:26" ht="15.75" customHeight="1">
      <c r="A85" s="439"/>
      <c r="B85" s="527"/>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row>
    <row r="86" spans="1:26" ht="15.75" customHeight="1">
      <c r="A86" s="439"/>
      <c r="B86" s="527"/>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row>
    <row r="87" spans="1:26" ht="15.75" customHeight="1">
      <c r="A87" s="439"/>
      <c r="B87" s="527"/>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row>
    <row r="88" spans="1:26" ht="15.75" customHeight="1">
      <c r="A88" s="439"/>
      <c r="B88" s="527"/>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row>
    <row r="89" spans="1:26" ht="15.75" customHeight="1">
      <c r="A89" s="439"/>
      <c r="B89" s="527"/>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row>
    <row r="90" spans="1:26" ht="15.75" customHeight="1">
      <c r="A90" s="439"/>
      <c r="B90" s="527"/>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row>
    <row r="91" spans="1:26" ht="15.75" customHeight="1">
      <c r="A91" s="439"/>
      <c r="B91" s="527"/>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row>
    <row r="92" spans="1:26" ht="15.75" customHeight="1">
      <c r="A92" s="439"/>
      <c r="B92" s="527"/>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row>
    <row r="93" spans="1:26" ht="15.75" customHeight="1">
      <c r="A93" s="439"/>
      <c r="B93" s="527"/>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row>
    <row r="94" spans="1:26" ht="15.75" customHeight="1">
      <c r="A94" s="439"/>
      <c r="B94" s="527"/>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row>
    <row r="95" spans="1:26" ht="15.75" customHeight="1">
      <c r="A95" s="439"/>
      <c r="B95" s="527"/>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5.75" customHeight="1">
      <c r="A96" s="439"/>
      <c r="B96" s="527"/>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row>
    <row r="97" spans="1:26" ht="15.75" customHeight="1">
      <c r="A97" s="439"/>
      <c r="B97" s="527"/>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row>
    <row r="98" spans="1:26" ht="15.75" customHeight="1">
      <c r="A98" s="439"/>
      <c r="B98" s="527"/>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row>
    <row r="99" spans="1:26" ht="15.75" customHeight="1">
      <c r="A99" s="439"/>
      <c r="B99" s="527"/>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row>
    <row r="100" spans="1:26" ht="15.75" customHeight="1">
      <c r="A100" s="439"/>
      <c r="B100" s="527"/>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row>
    <row r="101" spans="1:26" ht="15.75" customHeight="1">
      <c r="A101" s="439"/>
      <c r="B101" s="527"/>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row>
    <row r="102" spans="1:26" ht="15.75" customHeight="1">
      <c r="A102" s="439"/>
      <c r="B102" s="527"/>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row>
    <row r="103" spans="1:26" ht="15.75" customHeight="1">
      <c r="A103" s="439"/>
      <c r="B103" s="527"/>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row>
    <row r="104" spans="1:26" ht="15.75" customHeight="1">
      <c r="A104" s="439"/>
      <c r="B104" s="527"/>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row>
    <row r="105" spans="1:26" ht="15.75" customHeight="1">
      <c r="A105" s="439"/>
      <c r="B105" s="527"/>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row>
    <row r="106" spans="1:26" ht="15.75" customHeight="1">
      <c r="A106" s="439"/>
      <c r="B106" s="527"/>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row>
    <row r="107" spans="1:26" ht="15.75" customHeight="1">
      <c r="A107" s="439"/>
      <c r="B107" s="527"/>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row>
    <row r="108" spans="1:26" ht="15.75" customHeight="1">
      <c r="A108" s="439"/>
      <c r="B108" s="527"/>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row>
    <row r="109" spans="1:26" ht="15.75" customHeight="1">
      <c r="A109" s="439"/>
      <c r="B109" s="527"/>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row>
    <row r="110" spans="1:26" ht="15.75" customHeight="1">
      <c r="A110" s="439"/>
      <c r="B110" s="527"/>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row>
    <row r="111" spans="1:26" ht="15.75" customHeight="1">
      <c r="A111" s="439"/>
      <c r="B111" s="527"/>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row>
    <row r="112" spans="1:26" ht="15.75" customHeight="1">
      <c r="A112" s="439"/>
      <c r="B112" s="527"/>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row>
    <row r="113" spans="1:26" ht="15.75" customHeight="1">
      <c r="A113" s="439"/>
      <c r="B113" s="527"/>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row>
    <row r="114" spans="1:26" ht="15.75" customHeight="1">
      <c r="A114" s="439"/>
      <c r="B114" s="527"/>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row>
    <row r="115" spans="1:26" ht="15.75" customHeight="1">
      <c r="A115" s="439"/>
      <c r="B115" s="527"/>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row>
    <row r="116" spans="1:26" ht="15.75" customHeight="1">
      <c r="A116" s="439"/>
      <c r="B116" s="527"/>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row>
    <row r="117" spans="1:26" ht="15.75" customHeight="1">
      <c r="A117" s="439"/>
      <c r="B117" s="527"/>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row>
    <row r="118" spans="1:26" ht="15.75" customHeight="1">
      <c r="A118" s="439"/>
      <c r="B118" s="527"/>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row>
    <row r="119" spans="1:26" ht="15.75" customHeight="1">
      <c r="A119" s="439"/>
      <c r="B119" s="527"/>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row>
    <row r="120" spans="1:26" ht="15.75" customHeight="1">
      <c r="A120" s="439"/>
      <c r="B120" s="527"/>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row>
    <row r="121" spans="1:26" ht="15.75" customHeight="1">
      <c r="A121" s="439"/>
      <c r="B121" s="527"/>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row>
    <row r="122" spans="1:26" ht="15.75" customHeight="1">
      <c r="A122" s="439"/>
      <c r="B122" s="527"/>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row>
    <row r="123" spans="1:26" ht="15.75" customHeight="1">
      <c r="A123" s="439"/>
      <c r="B123" s="527"/>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row>
    <row r="124" spans="1:26" ht="15.75" customHeight="1">
      <c r="A124" s="439"/>
      <c r="B124" s="527"/>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row>
    <row r="125" spans="1:26" ht="15.75" customHeight="1">
      <c r="A125" s="439"/>
      <c r="B125" s="527"/>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row>
    <row r="126" spans="1:26" ht="15.75" customHeight="1">
      <c r="A126" s="439"/>
      <c r="B126" s="527"/>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row>
    <row r="127" spans="1:26" ht="15.75" customHeight="1">
      <c r="A127" s="439"/>
      <c r="B127" s="527"/>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row>
    <row r="128" spans="1:26" ht="15.75" customHeight="1">
      <c r="A128" s="439"/>
      <c r="B128" s="527"/>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row>
    <row r="129" spans="1:26" ht="15.75" customHeight="1">
      <c r="A129" s="439"/>
      <c r="B129" s="527"/>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row>
    <row r="130" spans="1:26" ht="15.75" customHeight="1">
      <c r="A130" s="439"/>
      <c r="B130" s="527"/>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row>
    <row r="131" spans="1:26" ht="15.75" customHeight="1">
      <c r="A131" s="439"/>
      <c r="B131" s="527"/>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row>
    <row r="132" spans="1:26" ht="15.75" customHeight="1">
      <c r="A132" s="439"/>
      <c r="B132" s="527"/>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row>
    <row r="133" spans="1:26" ht="15.75" customHeight="1">
      <c r="A133" s="439"/>
      <c r="B133" s="527"/>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row>
    <row r="134" spans="1:26" ht="15.75" customHeight="1">
      <c r="A134" s="439"/>
      <c r="B134" s="527"/>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row>
    <row r="135" spans="1:26" ht="15.75" customHeight="1">
      <c r="A135" s="439"/>
      <c r="B135" s="527"/>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row>
    <row r="136" spans="1:26" ht="15.75" customHeight="1">
      <c r="A136" s="439"/>
      <c r="B136" s="527"/>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row>
    <row r="137" spans="1:26" ht="15.75" customHeight="1">
      <c r="A137" s="439"/>
      <c r="B137" s="527"/>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row>
    <row r="138" spans="1:26" ht="15.75" customHeight="1">
      <c r="A138" s="439"/>
      <c r="B138" s="527"/>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row>
    <row r="139" spans="1:26" ht="15.75" customHeight="1">
      <c r="A139" s="439"/>
      <c r="B139" s="527"/>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row>
    <row r="140" spans="1:26" ht="15.75" customHeight="1">
      <c r="A140" s="439"/>
      <c r="B140" s="527"/>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row>
    <row r="141" spans="1:26" ht="15.75" customHeight="1">
      <c r="A141" s="439"/>
      <c r="B141" s="527"/>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row>
    <row r="142" spans="1:26" ht="15.75" customHeight="1">
      <c r="A142" s="439"/>
      <c r="B142" s="527"/>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row>
    <row r="143" spans="1:26" ht="15.75" customHeight="1">
      <c r="A143" s="439"/>
      <c r="B143" s="527"/>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row>
    <row r="144" spans="1:26" ht="15.75" customHeight="1">
      <c r="A144" s="439"/>
      <c r="B144" s="527"/>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row>
    <row r="145" spans="1:26" ht="15.75" customHeight="1">
      <c r="A145" s="439"/>
      <c r="B145" s="527"/>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row>
    <row r="146" spans="1:26" ht="15.75" customHeight="1">
      <c r="A146" s="439"/>
      <c r="B146" s="527"/>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row>
    <row r="147" spans="1:26" ht="15.75" customHeight="1">
      <c r="A147" s="439"/>
      <c r="B147" s="527"/>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row>
    <row r="148" spans="1:26" ht="15.75" customHeight="1">
      <c r="A148" s="439"/>
      <c r="B148" s="527"/>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row>
    <row r="149" spans="1:26" ht="15.75" customHeight="1">
      <c r="A149" s="439"/>
      <c r="B149" s="527"/>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row>
    <row r="150" spans="1:26" ht="15.75" customHeight="1">
      <c r="A150" s="439"/>
      <c r="B150" s="527"/>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row>
    <row r="151" spans="1:26" ht="15.75" customHeight="1">
      <c r="A151" s="439"/>
      <c r="B151" s="527"/>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row>
    <row r="152" spans="1:26" ht="15.75" customHeight="1">
      <c r="A152" s="439"/>
      <c r="B152" s="527"/>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row>
    <row r="153" spans="1:26" ht="15.75" customHeight="1">
      <c r="A153" s="439"/>
      <c r="B153" s="527"/>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row>
    <row r="154" spans="1:26" ht="15.75" customHeight="1">
      <c r="A154" s="439"/>
      <c r="B154" s="527"/>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row>
    <row r="155" spans="1:26" ht="15.75" customHeight="1">
      <c r="A155" s="439"/>
      <c r="B155" s="527"/>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row>
    <row r="156" spans="1:26" ht="15.75" customHeight="1">
      <c r="A156" s="439"/>
      <c r="B156" s="527"/>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row>
    <row r="157" spans="1:26" ht="15.75" customHeight="1">
      <c r="A157" s="439"/>
      <c r="B157" s="527"/>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row>
    <row r="158" spans="1:26" ht="15.75" customHeight="1">
      <c r="A158" s="439"/>
      <c r="B158" s="527"/>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row>
    <row r="159" spans="1:26" ht="15.75" customHeight="1">
      <c r="A159" s="439"/>
      <c r="B159" s="527"/>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row>
    <row r="160" spans="1:26" ht="15.75" customHeight="1">
      <c r="A160" s="439"/>
      <c r="B160" s="527"/>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row>
    <row r="161" spans="1:26" ht="15.75" customHeight="1">
      <c r="A161" s="439"/>
      <c r="B161" s="527"/>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row>
    <row r="162" spans="1:26" ht="15.75" customHeight="1">
      <c r="A162" s="439"/>
      <c r="B162" s="527"/>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row>
    <row r="163" spans="1:26" ht="15.75" customHeight="1">
      <c r="A163" s="439"/>
      <c r="B163" s="527"/>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row>
    <row r="164" spans="1:26" ht="15.75" customHeight="1">
      <c r="A164" s="439"/>
      <c r="B164" s="527"/>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row>
    <row r="165" spans="1:26" ht="15.75" customHeight="1">
      <c r="A165" s="439"/>
      <c r="B165" s="527"/>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row>
    <row r="166" spans="1:26" ht="15.75" customHeight="1">
      <c r="A166" s="439"/>
      <c r="B166" s="527"/>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row>
    <row r="167" spans="1:26" ht="15.75" customHeight="1">
      <c r="A167" s="439"/>
      <c r="B167" s="527"/>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row>
    <row r="168" spans="1:26" ht="15.75" customHeight="1">
      <c r="A168" s="439"/>
      <c r="B168" s="527"/>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row>
    <row r="169" spans="1:26" ht="15.75" customHeight="1">
      <c r="A169" s="439"/>
      <c r="B169" s="527"/>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row>
    <row r="170" spans="1:26" ht="15.75" customHeight="1">
      <c r="A170" s="439"/>
      <c r="B170" s="527"/>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row>
    <row r="171" spans="1:26" ht="15.75" customHeight="1">
      <c r="A171" s="439"/>
      <c r="B171" s="527"/>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row>
    <row r="172" spans="1:26" ht="15.75" customHeight="1">
      <c r="A172" s="439"/>
      <c r="B172" s="527"/>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row>
    <row r="173" spans="1:26" ht="15.75" customHeight="1">
      <c r="A173" s="439"/>
      <c r="B173" s="527"/>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row>
    <row r="174" spans="1:26" ht="15.75" customHeight="1">
      <c r="A174" s="439"/>
      <c r="B174" s="527"/>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row>
    <row r="175" spans="1:26" ht="15.75" customHeight="1">
      <c r="A175" s="439"/>
      <c r="B175" s="527"/>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row>
    <row r="176" spans="1:26" ht="15.75" customHeight="1">
      <c r="A176" s="439"/>
      <c r="B176" s="527"/>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row>
    <row r="177" spans="1:26" ht="15.75" customHeight="1">
      <c r="A177" s="439"/>
      <c r="B177" s="527"/>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row>
    <row r="178" spans="1:26" ht="15.75" customHeight="1">
      <c r="A178" s="439"/>
      <c r="B178" s="527"/>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row>
    <row r="179" spans="1:26" ht="15.75" customHeight="1">
      <c r="A179" s="439"/>
      <c r="B179" s="527"/>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row>
    <row r="180" spans="1:26" ht="15.75" customHeight="1">
      <c r="A180" s="439"/>
      <c r="B180" s="527"/>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row>
    <row r="181" spans="1:26" ht="15.75" customHeight="1">
      <c r="A181" s="439"/>
      <c r="B181" s="527"/>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row>
    <row r="182" spans="1:26" ht="15.75" customHeight="1">
      <c r="A182" s="439"/>
      <c r="B182" s="527"/>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row>
    <row r="183" spans="1:26" ht="15.75" customHeight="1">
      <c r="A183" s="439"/>
      <c r="B183" s="527"/>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row>
    <row r="184" spans="1:26" ht="15.75" customHeight="1">
      <c r="A184" s="439"/>
      <c r="B184" s="527"/>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row>
    <row r="185" spans="1:26" ht="15.75" customHeight="1">
      <c r="A185" s="439"/>
      <c r="B185" s="527"/>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row>
    <row r="186" spans="1:26" ht="15.75" customHeight="1">
      <c r="A186" s="439"/>
      <c r="B186" s="527"/>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row>
    <row r="187" spans="1:26" ht="15.75" customHeight="1">
      <c r="A187" s="439"/>
      <c r="B187" s="527"/>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row>
    <row r="188" spans="1:26" ht="15.75" customHeight="1">
      <c r="A188" s="439"/>
      <c r="B188" s="527"/>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row>
    <row r="189" spans="1:26" ht="15.75" customHeight="1">
      <c r="A189" s="439"/>
      <c r="B189" s="527"/>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row>
    <row r="190" spans="1:26" ht="15.75" customHeight="1">
      <c r="A190" s="439"/>
      <c r="B190" s="527"/>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row>
    <row r="191" spans="1:26" ht="15.75" customHeight="1">
      <c r="A191" s="439"/>
      <c r="B191" s="527"/>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row>
    <row r="192" spans="1:26" ht="15.75" customHeight="1">
      <c r="A192" s="439"/>
      <c r="B192" s="527"/>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row>
    <row r="193" spans="1:26" ht="15.75" customHeight="1">
      <c r="A193" s="439"/>
      <c r="B193" s="527"/>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row>
    <row r="194" spans="1:26" ht="15.75" customHeight="1">
      <c r="A194" s="439"/>
      <c r="B194" s="527"/>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row>
    <row r="195" spans="1:26" ht="15.75" customHeight="1">
      <c r="A195" s="439"/>
      <c r="B195" s="527"/>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row>
    <row r="196" spans="1:26" ht="15.75" customHeight="1">
      <c r="A196" s="439"/>
      <c r="B196" s="527"/>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row>
    <row r="197" spans="1:26" ht="15.75" customHeight="1">
      <c r="A197" s="439"/>
      <c r="B197" s="527"/>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row>
    <row r="198" spans="1:26" ht="15.75" customHeight="1">
      <c r="A198" s="439"/>
      <c r="B198" s="527"/>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row>
    <row r="199" spans="1:26" ht="15.75" customHeight="1">
      <c r="A199" s="439"/>
      <c r="B199" s="527"/>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row>
    <row r="200" spans="1:26" ht="15.75" customHeight="1">
      <c r="A200" s="439"/>
      <c r="B200" s="527"/>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row>
    <row r="201" spans="1:26" ht="15.75" customHeight="1">
      <c r="A201" s="439"/>
      <c r="B201" s="527"/>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row>
    <row r="202" spans="1:26" ht="15.75" customHeight="1">
      <c r="A202" s="439"/>
      <c r="B202" s="527"/>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row>
    <row r="203" spans="1:26" ht="15.75" customHeight="1">
      <c r="A203" s="439"/>
      <c r="B203" s="527"/>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row>
    <row r="204" spans="1:26" ht="15.75" customHeight="1">
      <c r="A204" s="439"/>
      <c r="B204" s="527"/>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row>
    <row r="205" spans="1:26" ht="15.75" customHeight="1">
      <c r="A205" s="439"/>
      <c r="B205" s="527"/>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row>
    <row r="206" spans="1:26" ht="15.75" customHeight="1">
      <c r="A206" s="439"/>
      <c r="B206" s="527"/>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row>
    <row r="207" spans="1:26" ht="15.75" customHeight="1">
      <c r="A207" s="439"/>
      <c r="B207" s="527"/>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row>
    <row r="208" spans="1:26" ht="15.75" customHeight="1">
      <c r="A208" s="439"/>
      <c r="B208" s="527"/>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row>
    <row r="209" spans="1:26" ht="15.75" customHeight="1">
      <c r="A209" s="439"/>
      <c r="B209" s="527"/>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row>
    <row r="210" spans="1:26" ht="15.75" customHeight="1">
      <c r="A210" s="439"/>
      <c r="B210" s="527"/>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row>
    <row r="211" spans="1:26" ht="15.75" customHeight="1">
      <c r="A211" s="439"/>
      <c r="B211" s="527"/>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row>
    <row r="212" spans="1:26" ht="15.75" customHeight="1">
      <c r="A212" s="439"/>
      <c r="B212" s="527"/>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row>
    <row r="213" spans="1:26" ht="15.75" customHeight="1">
      <c r="A213" s="439"/>
      <c r="B213" s="527"/>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row>
    <row r="214" spans="1:26" ht="15.75" customHeight="1">
      <c r="A214" s="439"/>
      <c r="B214" s="527"/>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row>
    <row r="215" spans="1:26" ht="15.75" customHeight="1">
      <c r="A215" s="439"/>
      <c r="B215" s="527"/>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row>
    <row r="216" spans="1:26" ht="15.75" customHeight="1">
      <c r="A216" s="439"/>
      <c r="B216" s="527"/>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row>
    <row r="217" spans="1:26" ht="15.75" customHeight="1">
      <c r="A217" s="439"/>
      <c r="B217" s="527"/>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row>
    <row r="218" spans="1:26" ht="15.75" customHeight="1">
      <c r="A218" s="439"/>
      <c r="B218" s="527"/>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row>
    <row r="219" spans="1:26" ht="15.75" customHeight="1">
      <c r="A219" s="439"/>
      <c r="B219" s="527"/>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row>
    <row r="220" spans="1:26" ht="15.75" customHeight="1">
      <c r="A220" s="439"/>
      <c r="B220" s="527"/>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row>
    <row r="221" spans="1:26" ht="15.75" customHeight="1">
      <c r="A221" s="439"/>
      <c r="B221" s="527"/>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row>
    <row r="222" spans="1:26" ht="15.75" customHeight="1">
      <c r="A222" s="439"/>
      <c r="B222" s="527"/>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row>
    <row r="223" spans="1:26" ht="15.75" customHeight="1">
      <c r="A223" s="439"/>
      <c r="B223" s="527"/>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row>
    <row r="224" spans="1:26" ht="15.75" customHeight="1">
      <c r="A224" s="439"/>
      <c r="B224" s="527"/>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row>
    <row r="225" spans="1:26" ht="15.75" customHeight="1">
      <c r="A225" s="439"/>
      <c r="B225" s="527"/>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row>
    <row r="226" spans="1:26" ht="15.75" customHeight="1">
      <c r="A226" s="439"/>
      <c r="B226" s="527"/>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row>
    <row r="227" spans="1:26" ht="15.75" customHeight="1">
      <c r="A227" s="439"/>
      <c r="B227" s="527"/>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row>
    <row r="228" spans="1:26" ht="15.75" customHeight="1">
      <c r="A228" s="439"/>
      <c r="B228" s="527"/>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row>
    <row r="229" spans="1:26" ht="15.75" customHeight="1">
      <c r="A229" s="439"/>
      <c r="B229" s="527"/>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row>
    <row r="230" spans="1:26" ht="15.75" customHeight="1">
      <c r="A230" s="439"/>
      <c r="B230" s="527"/>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row>
    <row r="231" spans="1:26" ht="15.75" customHeight="1">
      <c r="A231" s="439"/>
      <c r="B231" s="527"/>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row>
    <row r="232" spans="1:26" ht="15.75" customHeight="1">
      <c r="A232" s="439"/>
      <c r="B232" s="527"/>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row>
    <row r="233" spans="1:26" ht="15.75" customHeight="1">
      <c r="A233" s="439"/>
      <c r="B233" s="527"/>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row>
    <row r="234" spans="1:26" ht="15.75" customHeight="1">
      <c r="A234" s="439"/>
      <c r="B234" s="527"/>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row>
    <row r="235" spans="1:26" ht="15.75" customHeight="1">
      <c r="A235" s="439"/>
      <c r="B235" s="527"/>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row>
    <row r="236" spans="1:26" ht="15.75" customHeight="1">
      <c r="A236" s="439"/>
      <c r="B236" s="527"/>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row>
    <row r="237" spans="1:26" ht="15.75" customHeight="1">
      <c r="A237" s="439"/>
      <c r="B237" s="527"/>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row>
    <row r="238" spans="1:26" ht="15.75" customHeight="1">
      <c r="A238" s="439"/>
      <c r="B238" s="527"/>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row>
    <row r="239" spans="1:26" ht="15.75" customHeight="1">
      <c r="A239" s="439"/>
      <c r="B239" s="527"/>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row>
    <row r="240" spans="1:26" ht="15.75" customHeight="1">
      <c r="A240" s="439"/>
      <c r="B240" s="527"/>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row>
    <row r="241" spans="1:26" ht="15.75" customHeight="1">
      <c r="A241" s="439"/>
      <c r="B241" s="527"/>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row>
    <row r="242" spans="1:26" ht="15.75" customHeight="1">
      <c r="A242" s="439"/>
      <c r="B242" s="527"/>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row>
    <row r="243" spans="1:26" ht="15.75" customHeight="1">
      <c r="A243" s="439"/>
      <c r="B243" s="527"/>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row>
    <row r="244" spans="1:26" ht="15.75" customHeight="1">
      <c r="A244" s="439"/>
      <c r="B244" s="527"/>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row>
    <row r="245" spans="1:26" ht="15.75" customHeight="1">
      <c r="A245" s="439"/>
      <c r="B245" s="527"/>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row>
    <row r="246" spans="1:26" ht="15.75" customHeight="1">
      <c r="A246" s="439"/>
      <c r="B246" s="527"/>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row>
    <row r="247" spans="1:26" ht="15.75" customHeight="1">
      <c r="A247" s="439"/>
      <c r="B247" s="527"/>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row>
    <row r="248" spans="1:26" ht="15.75" customHeight="1">
      <c r="A248" s="439"/>
      <c r="B248" s="527"/>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row>
    <row r="249" spans="1:26" ht="15.75" customHeight="1">
      <c r="A249" s="439"/>
      <c r="B249" s="527"/>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row>
    <row r="250" spans="1:26" ht="15.75" customHeight="1">
      <c r="A250" s="439"/>
      <c r="B250" s="527"/>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row>
    <row r="251" spans="1:26" ht="15.75" customHeight="1">
      <c r="A251" s="439"/>
      <c r="B251" s="527"/>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row>
    <row r="252" spans="1:26" ht="15.75" customHeight="1">
      <c r="A252" s="439"/>
      <c r="B252" s="527"/>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row>
    <row r="253" spans="1:26" ht="15.75" customHeight="1">
      <c r="A253" s="439"/>
      <c r="B253" s="527"/>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row>
    <row r="254" spans="1:26" ht="15.75" customHeight="1">
      <c r="A254" s="439"/>
      <c r="B254" s="527"/>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row>
    <row r="255" spans="1:26" ht="15.75" customHeight="1">
      <c r="A255" s="439"/>
      <c r="B255" s="527"/>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row>
    <row r="256" spans="1:26" ht="15.75" customHeight="1">
      <c r="A256" s="439"/>
      <c r="B256" s="527"/>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row>
    <row r="257" spans="1:26" ht="15.75" customHeight="1">
      <c r="A257" s="439"/>
      <c r="B257" s="527"/>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row>
    <row r="258" spans="1:26" ht="15.75" customHeight="1">
      <c r="A258" s="439"/>
      <c r="B258" s="527"/>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row>
    <row r="259" spans="1:26" ht="15.75" customHeight="1">
      <c r="A259" s="439"/>
      <c r="B259" s="527"/>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row>
    <row r="260" spans="1:26" ht="15.75" customHeight="1">
      <c r="A260" s="439"/>
      <c r="B260" s="527"/>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row>
    <row r="261" spans="1:26" ht="15.75" customHeight="1">
      <c r="A261" s="439"/>
      <c r="B261" s="527"/>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row>
    <row r="262" spans="1:26" ht="15.75" customHeight="1">
      <c r="A262" s="439"/>
      <c r="B262" s="527"/>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59:A61"/>
    <mergeCell ref="C59:M59"/>
    <mergeCell ref="C60:M60"/>
    <mergeCell ref="C61:M61"/>
    <mergeCell ref="C62:M62"/>
    <mergeCell ref="C50:M50"/>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45:B48"/>
    <mergeCell ref="F46:F47"/>
    <mergeCell ref="G46:J47"/>
    <mergeCell ref="B35:B44"/>
    <mergeCell ref="C49:M49"/>
    <mergeCell ref="L46:M47"/>
    <mergeCell ref="D40:E40"/>
    <mergeCell ref="F40:G40"/>
    <mergeCell ref="H40:I40"/>
    <mergeCell ref="J40:K40"/>
    <mergeCell ref="L40:M40"/>
    <mergeCell ref="D41:E41"/>
    <mergeCell ref="F41:G41"/>
    <mergeCell ref="H41:I41"/>
    <mergeCell ref="J41:K41"/>
    <mergeCell ref="L41:M41"/>
    <mergeCell ref="D42:E42"/>
    <mergeCell ref="D43:E43"/>
    <mergeCell ref="D38:E38"/>
    <mergeCell ref="F38:G38"/>
    <mergeCell ref="H38:I38"/>
    <mergeCell ref="J38:K38"/>
    <mergeCell ref="L38:M38"/>
    <mergeCell ref="D39:E39"/>
    <mergeCell ref="F39:G39"/>
    <mergeCell ref="H39:I39"/>
    <mergeCell ref="J39:K39"/>
    <mergeCell ref="L39:M39"/>
    <mergeCell ref="H36:I36"/>
    <mergeCell ref="J36:K36"/>
    <mergeCell ref="L36:M36"/>
    <mergeCell ref="D37:E37"/>
    <mergeCell ref="F37:G37"/>
    <mergeCell ref="H37:I37"/>
    <mergeCell ref="J37:K37"/>
    <mergeCell ref="L37:M37"/>
    <mergeCell ref="D36:E36"/>
    <mergeCell ref="F36:G36"/>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disablePrompts="1"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9"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51.75" customHeight="1">
      <c r="A2" s="741" t="s">
        <v>522</v>
      </c>
      <c r="B2" s="180" t="s">
        <v>523</v>
      </c>
      <c r="C2" s="707" t="str">
        <f>'Plan de acción'!AF37</f>
        <v>Espacios físicos habilitados y en funcionamiento para la descentralización de los servicios del sector desarrollo económico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784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785</v>
      </c>
      <c r="G9" s="692"/>
      <c r="H9" s="194"/>
      <c r="I9" s="722" t="s">
        <v>786</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98.25" customHeight="1">
      <c r="A11" s="739"/>
      <c r="B11" s="181" t="s">
        <v>535</v>
      </c>
      <c r="C11" s="713" t="s">
        <v>787</v>
      </c>
      <c r="D11" s="666"/>
      <c r="E11" s="666"/>
      <c r="F11" s="666"/>
      <c r="G11" s="666"/>
      <c r="H11" s="666"/>
      <c r="I11" s="666"/>
      <c r="J11" s="666"/>
      <c r="K11" s="666"/>
      <c r="L11" s="666"/>
      <c r="M11" s="712"/>
      <c r="N11" s="163"/>
      <c r="O11" s="163"/>
      <c r="P11" s="149"/>
      <c r="Q11" s="149"/>
      <c r="R11" s="149"/>
      <c r="S11" s="149"/>
      <c r="T11" s="149"/>
      <c r="U11" s="149"/>
      <c r="V11" s="149"/>
      <c r="W11" s="149"/>
      <c r="X11" s="149"/>
      <c r="Y11" s="149"/>
      <c r="Z11" s="149"/>
    </row>
    <row r="12" spans="1:26" ht="178.5" customHeight="1">
      <c r="A12" s="739"/>
      <c r="B12" s="181" t="s">
        <v>537</v>
      </c>
      <c r="C12" s="713" t="s">
        <v>1022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29.25" customHeight="1">
      <c r="A13" s="739"/>
      <c r="B13" s="181" t="s">
        <v>539</v>
      </c>
      <c r="C13" s="713" t="str">
        <f>'Plan de acción'!C37</f>
        <v>3.2. Aumento en la descentralización de los servicios del sector Desarrollo Económico del Distrito con enfoque modular y territorial.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acción'!AG37</f>
        <v>Sumatoria del número de espacios físicos habilitados y en funcionamiento para la descentralización de los servicios del sector desarrollo económico.</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 r="A23" s="739"/>
      <c r="B23" s="744"/>
      <c r="C23" s="208" t="s">
        <v>437</v>
      </c>
      <c r="D23" s="212" t="s">
        <v>554</v>
      </c>
      <c r="E23" s="210" t="s">
        <v>555</v>
      </c>
      <c r="F23" s="879" t="s">
        <v>788</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25" t="s">
        <v>789</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1"/>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1"/>
      <c r="D37" s="754">
        <v>1</v>
      </c>
      <c r="E37" s="673"/>
      <c r="F37" s="754">
        <v>2</v>
      </c>
      <c r="G37" s="673"/>
      <c r="H37" s="754">
        <v>3</v>
      </c>
      <c r="I37" s="673"/>
      <c r="J37" s="754">
        <v>4</v>
      </c>
      <c r="K37" s="673"/>
      <c r="L37" s="754">
        <v>5</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91"/>
      <c r="D39" s="754">
        <v>6</v>
      </c>
      <c r="E39" s="673"/>
      <c r="F39" s="754">
        <v>7</v>
      </c>
      <c r="G39" s="673"/>
      <c r="H39" s="754">
        <v>8</v>
      </c>
      <c r="I39" s="673"/>
      <c r="J39" s="754">
        <v>9</v>
      </c>
      <c r="K39" s="673"/>
      <c r="L39" s="754">
        <v>10</v>
      </c>
      <c r="M39" s="712"/>
      <c r="N39" s="149"/>
      <c r="O39" s="149"/>
      <c r="P39" s="149"/>
      <c r="Q39" s="149"/>
      <c r="R39" s="149"/>
      <c r="S39" s="149"/>
      <c r="T39" s="149"/>
      <c r="U39" s="149"/>
      <c r="V39" s="149"/>
      <c r="W39" s="149"/>
      <c r="X39" s="149"/>
      <c r="Y39" s="149"/>
      <c r="Z39" s="149"/>
    </row>
    <row r="40" spans="1:26" ht="15.75" customHeight="1">
      <c r="A40" s="739"/>
      <c r="B40" s="744"/>
      <c r="C40" s="291"/>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1"/>
      <c r="D41" s="754">
        <v>12</v>
      </c>
      <c r="E41" s="673"/>
      <c r="F41" s="754">
        <v>14</v>
      </c>
      <c r="G41" s="673"/>
      <c r="H41" s="754">
        <v>16</v>
      </c>
      <c r="I41" s="673"/>
      <c r="J41" s="754">
        <v>18</v>
      </c>
      <c r="K41" s="673"/>
      <c r="L41" s="754">
        <v>20</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1"/>
      <c r="D43" s="754">
        <v>20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790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791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792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793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794</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795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4" sqref="B4"/>
    </sheetView>
  </sheetViews>
  <sheetFormatPr baseColWidth="10" defaultColWidth="14.42578125" defaultRowHeight="15" customHeight="1"/>
  <cols>
    <col min="1" max="1" width="19.7109375" customWidth="1"/>
    <col min="2" max="2" width="133.7109375" customWidth="1"/>
    <col min="3" max="6" width="11.42578125" customWidth="1"/>
    <col min="7" max="26" width="10.7109375" customWidth="1"/>
  </cols>
  <sheetData>
    <row r="1" spans="1:26">
      <c r="A1" s="701" t="s">
        <v>314</v>
      </c>
      <c r="B1" s="702"/>
      <c r="C1" s="149"/>
      <c r="D1" s="149"/>
      <c r="E1" s="149"/>
      <c r="F1" s="149"/>
      <c r="G1" s="149"/>
      <c r="H1" s="149"/>
      <c r="I1" s="149"/>
      <c r="J1" s="149"/>
      <c r="K1" s="149"/>
      <c r="L1" s="149"/>
      <c r="M1" s="149"/>
      <c r="N1" s="149"/>
      <c r="O1" s="149"/>
      <c r="P1" s="149"/>
      <c r="Q1" s="149"/>
      <c r="R1" s="149"/>
      <c r="S1" s="149"/>
      <c r="T1" s="149"/>
      <c r="U1" s="149"/>
      <c r="V1" s="149"/>
      <c r="W1" s="149"/>
      <c r="X1" s="149"/>
      <c r="Y1" s="149"/>
      <c r="Z1" s="149"/>
    </row>
    <row r="2" spans="1:26">
      <c r="A2" s="158"/>
      <c r="B2" s="159" t="s">
        <v>315</v>
      </c>
      <c r="C2" s="149"/>
      <c r="D2" s="149"/>
      <c r="E2" s="149"/>
      <c r="F2" s="149"/>
      <c r="G2" s="149"/>
      <c r="H2" s="149"/>
      <c r="I2" s="149"/>
      <c r="J2" s="149"/>
      <c r="K2" s="149"/>
      <c r="L2" s="149"/>
      <c r="M2" s="149"/>
      <c r="N2" s="149"/>
      <c r="O2" s="149"/>
      <c r="P2" s="149"/>
      <c r="Q2" s="149"/>
      <c r="R2" s="149"/>
      <c r="S2" s="149"/>
      <c r="T2" s="149"/>
      <c r="U2" s="149"/>
      <c r="V2" s="149"/>
      <c r="W2" s="149"/>
      <c r="X2" s="149"/>
      <c r="Y2" s="149"/>
      <c r="Z2" s="149"/>
    </row>
    <row r="3" spans="1:26">
      <c r="A3" s="150" t="s">
        <v>281</v>
      </c>
      <c r="B3" s="160" t="s">
        <v>316</v>
      </c>
      <c r="C3" s="149"/>
      <c r="D3" s="149"/>
      <c r="E3" s="149"/>
      <c r="F3" s="149"/>
      <c r="G3" s="149"/>
      <c r="H3" s="149"/>
      <c r="I3" s="149"/>
      <c r="J3" s="149"/>
      <c r="K3" s="149"/>
      <c r="L3" s="149"/>
      <c r="M3" s="149"/>
      <c r="N3" s="149"/>
      <c r="O3" s="149"/>
      <c r="P3" s="149"/>
      <c r="Q3" s="149"/>
      <c r="R3" s="149"/>
      <c r="S3" s="149"/>
      <c r="T3" s="149"/>
      <c r="U3" s="149"/>
      <c r="V3" s="149"/>
      <c r="W3" s="149"/>
      <c r="X3" s="149"/>
      <c r="Y3" s="149"/>
      <c r="Z3" s="149"/>
    </row>
    <row r="4" spans="1:26">
      <c r="A4" s="705" t="s">
        <v>283</v>
      </c>
      <c r="B4" s="152" t="s">
        <v>317</v>
      </c>
      <c r="C4" s="149"/>
      <c r="D4" s="149"/>
      <c r="E4" s="149"/>
      <c r="F4" s="149"/>
      <c r="G4" s="149"/>
      <c r="H4" s="149"/>
      <c r="I4" s="149"/>
      <c r="J4" s="149"/>
      <c r="K4" s="149"/>
      <c r="L4" s="149"/>
      <c r="M4" s="149"/>
      <c r="N4" s="149"/>
      <c r="O4" s="149"/>
      <c r="P4" s="149"/>
      <c r="Q4" s="149"/>
      <c r="R4" s="149"/>
      <c r="S4" s="149"/>
      <c r="T4" s="149"/>
      <c r="U4" s="149"/>
      <c r="V4" s="149"/>
      <c r="W4" s="149"/>
      <c r="X4" s="149"/>
      <c r="Y4" s="149"/>
      <c r="Z4" s="149"/>
    </row>
    <row r="5" spans="1:26">
      <c r="A5" s="699"/>
      <c r="B5" s="153" t="s">
        <v>318</v>
      </c>
      <c r="C5" s="149"/>
      <c r="D5" s="149"/>
      <c r="E5" s="149"/>
      <c r="F5" s="149"/>
      <c r="G5" s="149"/>
      <c r="H5" s="149"/>
      <c r="I5" s="149"/>
      <c r="J5" s="149"/>
      <c r="K5" s="149"/>
      <c r="L5" s="149"/>
      <c r="M5" s="149"/>
      <c r="N5" s="149"/>
      <c r="O5" s="149"/>
      <c r="P5" s="149"/>
      <c r="Q5" s="149"/>
      <c r="R5" s="149"/>
      <c r="S5" s="149"/>
      <c r="T5" s="149"/>
      <c r="U5" s="149"/>
      <c r="V5" s="149"/>
      <c r="W5" s="149"/>
      <c r="X5" s="149"/>
      <c r="Y5" s="149"/>
      <c r="Z5" s="149"/>
    </row>
    <row r="6" spans="1:26">
      <c r="A6" s="699"/>
      <c r="B6" s="161" t="s">
        <v>319</v>
      </c>
      <c r="C6" s="149"/>
      <c r="D6" s="149"/>
      <c r="E6" s="149"/>
      <c r="F6" s="149"/>
      <c r="G6" s="149"/>
      <c r="H6" s="149"/>
      <c r="I6" s="149"/>
      <c r="J6" s="149"/>
      <c r="K6" s="149"/>
      <c r="L6" s="149"/>
      <c r="M6" s="149"/>
      <c r="N6" s="149"/>
      <c r="O6" s="149"/>
      <c r="P6" s="149"/>
      <c r="Q6" s="149"/>
      <c r="R6" s="149"/>
      <c r="S6" s="149"/>
      <c r="T6" s="149"/>
      <c r="U6" s="149"/>
      <c r="V6" s="149"/>
      <c r="W6" s="149"/>
      <c r="X6" s="149"/>
      <c r="Y6" s="149"/>
      <c r="Z6" s="149"/>
    </row>
    <row r="7" spans="1:26">
      <c r="A7" s="699"/>
      <c r="B7" s="154" t="s">
        <v>320</v>
      </c>
      <c r="C7" s="149"/>
      <c r="D7" s="149"/>
      <c r="E7" s="149"/>
      <c r="F7" s="149"/>
      <c r="G7" s="149"/>
      <c r="H7" s="149"/>
      <c r="I7" s="149"/>
      <c r="J7" s="149"/>
      <c r="K7" s="149"/>
      <c r="L7" s="149"/>
      <c r="M7" s="149"/>
      <c r="N7" s="149"/>
      <c r="O7" s="149"/>
      <c r="P7" s="149"/>
      <c r="Q7" s="149"/>
      <c r="R7" s="149"/>
      <c r="S7" s="149"/>
      <c r="T7" s="149"/>
      <c r="U7" s="149"/>
      <c r="V7" s="149"/>
      <c r="W7" s="149"/>
      <c r="X7" s="149"/>
      <c r="Y7" s="149"/>
      <c r="Z7" s="149"/>
    </row>
    <row r="8" spans="1:26">
      <c r="A8" s="699"/>
      <c r="B8" s="154" t="s">
        <v>321</v>
      </c>
      <c r="C8" s="149"/>
      <c r="D8" s="149"/>
      <c r="E8" s="149"/>
      <c r="F8" s="149"/>
      <c r="G8" s="149"/>
      <c r="H8" s="149"/>
      <c r="I8" s="149"/>
      <c r="J8" s="149"/>
      <c r="K8" s="149"/>
      <c r="L8" s="149"/>
      <c r="M8" s="149"/>
      <c r="N8" s="149"/>
      <c r="O8" s="149"/>
      <c r="P8" s="149"/>
      <c r="Q8" s="149"/>
      <c r="R8" s="149"/>
      <c r="S8" s="149"/>
      <c r="T8" s="149"/>
      <c r="U8" s="149"/>
      <c r="V8" s="149"/>
      <c r="W8" s="149"/>
      <c r="X8" s="149"/>
      <c r="Y8" s="149"/>
      <c r="Z8" s="149"/>
    </row>
    <row r="9" spans="1:26">
      <c r="A9" s="699"/>
      <c r="B9" s="161" t="s">
        <v>322</v>
      </c>
      <c r="C9" s="149"/>
      <c r="D9" s="149"/>
      <c r="E9" s="149"/>
      <c r="F9" s="149"/>
      <c r="G9" s="149"/>
      <c r="H9" s="149"/>
      <c r="I9" s="149"/>
      <c r="J9" s="149"/>
      <c r="K9" s="149"/>
      <c r="L9" s="149"/>
      <c r="M9" s="149"/>
      <c r="N9" s="149"/>
      <c r="O9" s="149"/>
      <c r="P9" s="149"/>
      <c r="Q9" s="149"/>
      <c r="R9" s="149"/>
      <c r="S9" s="149"/>
      <c r="T9" s="149"/>
      <c r="U9" s="149"/>
      <c r="V9" s="149"/>
      <c r="W9" s="149"/>
      <c r="X9" s="149"/>
      <c r="Y9" s="149"/>
      <c r="Z9" s="149"/>
    </row>
    <row r="10" spans="1:26">
      <c r="A10" s="699"/>
      <c r="B10" s="162" t="s">
        <v>323</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699"/>
      <c r="B11" s="154" t="s">
        <v>324</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c r="A12" s="700"/>
      <c r="B12" s="153" t="s">
        <v>325</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698" t="s">
        <v>326</v>
      </c>
      <c r="B13" s="154" t="s">
        <v>327</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699"/>
      <c r="B14" s="154" t="s">
        <v>328</v>
      </c>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699"/>
      <c r="B15" s="154" t="s">
        <v>329</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699"/>
      <c r="B16" s="154" t="s">
        <v>330</v>
      </c>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c r="A17" s="699"/>
      <c r="B17" s="154" t="s">
        <v>331</v>
      </c>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c r="A18" s="699"/>
      <c r="B18" s="154" t="s">
        <v>332</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c r="A19" s="699"/>
      <c r="B19" s="161" t="s">
        <v>333</v>
      </c>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c r="A20" s="699"/>
      <c r="B20" s="154" t="s">
        <v>334</v>
      </c>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c r="A21" s="699"/>
      <c r="B21" s="154" t="s">
        <v>335</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c r="A22" s="699"/>
      <c r="B22" s="154" t="s">
        <v>336</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c r="A23" s="706"/>
      <c r="B23" s="154" t="s">
        <v>337</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c r="A24" s="156" t="s">
        <v>338</v>
      </c>
      <c r="B24" s="154" t="s">
        <v>339</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c r="A25" s="156" t="s">
        <v>340</v>
      </c>
      <c r="B25" s="154" t="s">
        <v>341</v>
      </c>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c r="A26" s="156" t="s">
        <v>342</v>
      </c>
      <c r="B26" s="161" t="s">
        <v>343</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c r="A27" s="157"/>
      <c r="B27" s="163"/>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c r="A28" s="157"/>
      <c r="B28" s="163"/>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c r="A29" s="157"/>
      <c r="B29" s="163"/>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c r="A30" s="157"/>
      <c r="B30" s="163"/>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c r="A31" s="157"/>
      <c r="B31" s="163"/>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c r="A32" s="157"/>
      <c r="B32" s="16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c r="A33" s="157"/>
      <c r="B33" s="163"/>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c r="A34" s="157"/>
      <c r="B34" s="163"/>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c r="A35" s="157"/>
      <c r="B35" s="163"/>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c r="A36" s="157"/>
      <c r="B36" s="163"/>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c r="A37" s="157"/>
      <c r="B37" s="163"/>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c r="A38" s="157"/>
      <c r="B38" s="163"/>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c r="A39" s="157"/>
      <c r="B39" s="163"/>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c r="A40" s="157"/>
      <c r="B40" s="163"/>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c r="A41" s="157"/>
      <c r="B41" s="163"/>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c r="A42" s="157"/>
      <c r="B42" s="163"/>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c r="A43" s="157"/>
      <c r="B43" s="163"/>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c r="A44" s="157"/>
      <c r="B44" s="163"/>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c r="A45" s="157"/>
      <c r="B45" s="163"/>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c r="A46" s="157"/>
      <c r="B46" s="163"/>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c r="A47" s="157"/>
      <c r="B47" s="163"/>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c r="A48" s="157"/>
      <c r="B48" s="163"/>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c r="A49" s="157"/>
      <c r="B49" s="163"/>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c r="A50" s="157"/>
      <c r="B50" s="163"/>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c r="A51" s="157"/>
      <c r="B51" s="163"/>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c r="A52" s="157"/>
      <c r="B52" s="163"/>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c r="A53" s="157"/>
      <c r="B53" s="163"/>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c r="A54" s="157"/>
      <c r="B54" s="163"/>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c r="A55" s="157"/>
      <c r="B55" s="163"/>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c r="A56" s="157"/>
      <c r="B56" s="163"/>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c r="A57" s="157"/>
      <c r="B57" s="163"/>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c r="A58" s="157"/>
      <c r="B58" s="163"/>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c r="A59" s="157"/>
      <c r="B59" s="163"/>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c r="A60" s="157"/>
      <c r="B60" s="163"/>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c r="A61" s="157"/>
      <c r="B61" s="163"/>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c r="A62" s="157"/>
      <c r="B62" s="163"/>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c r="A63" s="157"/>
      <c r="B63" s="163"/>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c r="A64" s="157"/>
      <c r="B64" s="163"/>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c r="A65" s="157"/>
      <c r="B65" s="163"/>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c r="A66" s="157"/>
      <c r="B66" s="163"/>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c r="A67" s="157"/>
      <c r="B67" s="163"/>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c r="A68" s="157"/>
      <c r="B68" s="163"/>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c r="A69" s="157"/>
      <c r="B69" s="163"/>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c r="A70" s="157"/>
      <c r="B70" s="163"/>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c r="A71" s="157"/>
      <c r="B71" s="163"/>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c r="A72" s="157"/>
      <c r="B72" s="163"/>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c r="A73" s="157"/>
      <c r="B73" s="163"/>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c r="A74" s="157"/>
      <c r="B74" s="163"/>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c r="A75" s="157"/>
      <c r="B75" s="163"/>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c r="A76" s="157"/>
      <c r="B76" s="163"/>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c r="A77" s="157"/>
      <c r="B77" s="163"/>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c r="A78" s="157"/>
      <c r="B78" s="163"/>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c r="A79" s="157"/>
      <c r="B79" s="163"/>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c r="A80" s="157"/>
      <c r="B80" s="163"/>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c r="A81" s="157"/>
      <c r="B81" s="163"/>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c r="A82" s="157"/>
      <c r="B82" s="163"/>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c r="A83" s="157"/>
      <c r="B83" s="163"/>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c r="A84" s="157"/>
      <c r="B84" s="163"/>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c r="A85" s="157"/>
      <c r="B85" s="163"/>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c r="A86" s="157"/>
      <c r="B86" s="163"/>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c r="A87" s="157"/>
      <c r="B87" s="163"/>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c r="A88" s="157"/>
      <c r="B88" s="163"/>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c r="A89" s="157"/>
      <c r="B89" s="163"/>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c r="A90" s="157"/>
      <c r="B90" s="163"/>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c r="A91" s="157"/>
      <c r="B91" s="163"/>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c r="A92" s="157"/>
      <c r="B92" s="163"/>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c r="A93" s="157"/>
      <c r="B93" s="16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c r="A94" s="157"/>
      <c r="B94" s="163"/>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c r="A95" s="157"/>
      <c r="B95" s="163"/>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c r="A96" s="157"/>
      <c r="B96" s="163"/>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c r="A97" s="157"/>
      <c r="B97" s="163"/>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c r="A98" s="157"/>
      <c r="B98" s="163"/>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c r="A99" s="157"/>
      <c r="B99" s="163"/>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c r="A100" s="157"/>
      <c r="B100" s="163"/>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c r="A101" s="157"/>
      <c r="B101" s="163"/>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c r="A102" s="157"/>
      <c r="B102" s="163"/>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c r="A103" s="157"/>
      <c r="B103" s="163"/>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c r="A104" s="157"/>
      <c r="B104" s="163"/>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c r="A105" s="157"/>
      <c r="B105" s="163"/>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c r="A106" s="157"/>
      <c r="B106" s="163"/>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c r="A107" s="157"/>
      <c r="B107" s="163"/>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c r="A108" s="157"/>
      <c r="B108" s="163"/>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c r="A109" s="157"/>
      <c r="B109" s="163"/>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c r="A110" s="157"/>
      <c r="B110" s="163"/>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c r="A111" s="157"/>
      <c r="B111" s="163"/>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c r="A112" s="157"/>
      <c r="B112" s="163"/>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c r="A113" s="157"/>
      <c r="B113" s="163"/>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c r="A114" s="157"/>
      <c r="B114" s="163"/>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c r="A115" s="157"/>
      <c r="B115" s="163"/>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c r="A116" s="157"/>
      <c r="B116" s="163"/>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c r="A117" s="157"/>
      <c r="B117" s="163"/>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c r="A118" s="157"/>
      <c r="B118" s="163"/>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c r="A119" s="157"/>
      <c r="B119" s="163"/>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c r="A120" s="157"/>
      <c r="B120" s="163"/>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c r="A121" s="157"/>
      <c r="B121" s="163"/>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c r="A122" s="157"/>
      <c r="B122" s="163"/>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c r="A123" s="157"/>
      <c r="B123" s="163"/>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c r="A124" s="157"/>
      <c r="B124" s="163"/>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c r="A125" s="157"/>
      <c r="B125" s="163"/>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c r="A126" s="157"/>
      <c r="B126" s="163"/>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c r="A127" s="157"/>
      <c r="B127" s="163"/>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c r="A128" s="157"/>
      <c r="B128" s="163"/>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c r="A129" s="157"/>
      <c r="B129" s="163"/>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c r="A130" s="157"/>
      <c r="B130" s="163"/>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c r="A131" s="157"/>
      <c r="B131" s="163"/>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c r="A132" s="157"/>
      <c r="B132" s="163"/>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c r="A133" s="157"/>
      <c r="B133" s="163"/>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c r="A134" s="157"/>
      <c r="B134" s="163"/>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c r="A135" s="157"/>
      <c r="B135" s="163"/>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c r="A136" s="157"/>
      <c r="B136" s="163"/>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c r="A137" s="157"/>
      <c r="B137" s="163"/>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c r="A138" s="157"/>
      <c r="B138" s="163"/>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c r="A139" s="157"/>
      <c r="B139" s="163"/>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c r="A140" s="157"/>
      <c r="B140" s="163"/>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c r="A141" s="157"/>
      <c r="B141" s="163"/>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c r="A142" s="157"/>
      <c r="B142" s="163"/>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c r="A143" s="157"/>
      <c r="B143" s="163"/>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c r="A144" s="157"/>
      <c r="B144" s="163"/>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c r="A145" s="157"/>
      <c r="B145" s="163"/>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c r="A146" s="157"/>
      <c r="B146" s="163"/>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c r="A147" s="157"/>
      <c r="B147" s="163"/>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c r="A148" s="157"/>
      <c r="B148" s="163"/>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c r="A149" s="157"/>
      <c r="B149" s="163"/>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c r="A150" s="157"/>
      <c r="B150" s="163"/>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c r="A151" s="157"/>
      <c r="B151" s="163"/>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c r="A152" s="157"/>
      <c r="B152" s="163"/>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c r="A153" s="157"/>
      <c r="B153" s="163"/>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c r="A154" s="157"/>
      <c r="B154" s="163"/>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c r="A155" s="157"/>
      <c r="B155" s="163"/>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c r="A156" s="157"/>
      <c r="B156" s="163"/>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c r="A157" s="157"/>
      <c r="B157" s="163"/>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c r="A158" s="157"/>
      <c r="B158" s="163"/>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c r="A159" s="157"/>
      <c r="B159" s="163"/>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c r="A160" s="157"/>
      <c r="B160" s="163"/>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c r="A161" s="157"/>
      <c r="B161" s="163"/>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c r="A162" s="157"/>
      <c r="B162" s="163"/>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c r="A163" s="157"/>
      <c r="B163" s="163"/>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c r="A164" s="157"/>
      <c r="B164" s="163"/>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c r="A165" s="157"/>
      <c r="B165" s="163"/>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c r="A166" s="157"/>
      <c r="B166" s="163"/>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c r="A167" s="157"/>
      <c r="B167" s="163"/>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c r="A168" s="157"/>
      <c r="B168" s="163"/>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c r="A169" s="157"/>
      <c r="B169" s="163"/>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c r="A170" s="157"/>
      <c r="B170" s="163"/>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c r="A171" s="157"/>
      <c r="B171" s="163"/>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c r="A172" s="157"/>
      <c r="B172" s="163"/>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c r="A173" s="157"/>
      <c r="B173" s="163"/>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c r="A174" s="157"/>
      <c r="B174" s="163"/>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c r="A175" s="157"/>
      <c r="B175" s="163"/>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c r="A176" s="157"/>
      <c r="B176" s="163"/>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c r="A177" s="157"/>
      <c r="B177" s="163"/>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c r="A178" s="157"/>
      <c r="B178" s="163"/>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c r="A179" s="157"/>
      <c r="B179" s="163"/>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c r="A180" s="157"/>
      <c r="B180" s="163"/>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c r="A181" s="157"/>
      <c r="B181" s="163"/>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c r="A182" s="157"/>
      <c r="B182" s="163"/>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c r="A183" s="157"/>
      <c r="B183" s="163"/>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c r="A184" s="157"/>
      <c r="B184" s="163"/>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c r="A185" s="157"/>
      <c r="B185" s="163"/>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c r="A186" s="157"/>
      <c r="B186" s="163"/>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c r="A187" s="157"/>
      <c r="B187" s="163"/>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c r="A188" s="157"/>
      <c r="B188" s="163"/>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c r="A189" s="157"/>
      <c r="B189" s="163"/>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c r="A190" s="157"/>
      <c r="B190" s="163"/>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c r="A191" s="157"/>
      <c r="B191" s="163"/>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c r="A192" s="157"/>
      <c r="B192" s="163"/>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c r="A193" s="157"/>
      <c r="B193" s="163"/>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c r="A194" s="157"/>
      <c r="B194" s="163"/>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c r="A195" s="157"/>
      <c r="B195" s="163"/>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c r="A196" s="157"/>
      <c r="B196" s="163"/>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c r="A197" s="157"/>
      <c r="B197" s="163"/>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c r="A198" s="157"/>
      <c r="B198" s="163"/>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c r="A199" s="157"/>
      <c r="B199" s="163"/>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c r="A200" s="157"/>
      <c r="B200" s="163"/>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c r="A201" s="157"/>
      <c r="B201" s="163"/>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c r="A202" s="157"/>
      <c r="B202" s="163"/>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c r="A203" s="157"/>
      <c r="B203" s="163"/>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c r="A204" s="157"/>
      <c r="B204" s="163"/>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c r="A205" s="157"/>
      <c r="B205" s="163"/>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c r="A206" s="157"/>
      <c r="B206" s="163"/>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c r="A207" s="157"/>
      <c r="B207" s="163"/>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c r="A208" s="157"/>
      <c r="B208" s="163"/>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c r="A209" s="157"/>
      <c r="B209" s="163"/>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c r="A210" s="157"/>
      <c r="B210" s="163"/>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c r="A211" s="157"/>
      <c r="B211" s="163"/>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c r="A212" s="157"/>
      <c r="B212" s="163"/>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c r="A213" s="157"/>
      <c r="B213" s="163"/>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c r="A214" s="157"/>
      <c r="B214" s="163"/>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c r="A215" s="157"/>
      <c r="B215" s="163"/>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c r="A216" s="157"/>
      <c r="B216" s="163"/>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c r="A217" s="157"/>
      <c r="B217" s="163"/>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c r="A218" s="157"/>
      <c r="B218" s="163"/>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c r="A219" s="157"/>
      <c r="B219" s="163"/>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c r="A220" s="157"/>
      <c r="B220" s="163"/>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c r="A221" s="157"/>
      <c r="B221" s="163"/>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c r="A222" s="157"/>
      <c r="B222" s="163"/>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c r="A223" s="157"/>
      <c r="B223" s="163"/>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c r="A224" s="157"/>
      <c r="B224" s="163"/>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c r="A225" s="157"/>
      <c r="B225" s="163"/>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c r="A226" s="157"/>
      <c r="B226" s="163"/>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c r="A227" s="157"/>
      <c r="B227" s="163"/>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c r="A228" s="157"/>
      <c r="B228" s="163"/>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c r="A229" s="157"/>
      <c r="B229" s="163"/>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c r="A230" s="157"/>
      <c r="B230" s="163"/>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c r="A231" s="157"/>
      <c r="B231" s="163"/>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c r="A232" s="157"/>
      <c r="B232" s="163"/>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c r="A233" s="157"/>
      <c r="B233" s="163"/>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c r="A234" s="157"/>
      <c r="B234" s="163"/>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c r="A235" s="157"/>
      <c r="B235" s="163"/>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c r="A236" s="157"/>
      <c r="B236" s="163"/>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c r="A237" s="157"/>
      <c r="B237" s="163"/>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c r="A238" s="157"/>
      <c r="B238" s="163"/>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c r="A239" s="157"/>
      <c r="B239" s="163"/>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c r="A240" s="157"/>
      <c r="B240" s="163"/>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c r="A241" s="157"/>
      <c r="B241" s="163"/>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c r="A242" s="157"/>
      <c r="B242" s="163"/>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c r="A243" s="157"/>
      <c r="B243" s="163"/>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c r="A244" s="157"/>
      <c r="B244" s="163"/>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c r="A245" s="157"/>
      <c r="B245" s="163"/>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c r="A246" s="157"/>
      <c r="B246" s="163"/>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c r="A247" s="157"/>
      <c r="B247" s="163"/>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c r="A248" s="157"/>
      <c r="B248" s="163"/>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c r="A249" s="157"/>
      <c r="B249" s="163"/>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c r="A250" s="157"/>
      <c r="B250" s="163"/>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c r="A251" s="157"/>
      <c r="B251" s="163"/>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c r="A252" s="157"/>
      <c r="B252" s="163"/>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c r="A253" s="157"/>
      <c r="B253" s="163"/>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c r="A254" s="157"/>
      <c r="B254" s="163"/>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c r="A255" s="157"/>
      <c r="B255" s="163"/>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c r="A256" s="157"/>
      <c r="B256" s="163"/>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c r="A257" s="157"/>
      <c r="B257" s="163"/>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c r="A258" s="157"/>
      <c r="B258" s="163"/>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c r="A259" s="157"/>
      <c r="B259" s="163"/>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c r="A260" s="157"/>
      <c r="B260" s="163"/>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c r="A261" s="157"/>
      <c r="B261" s="163"/>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c r="A262" s="157"/>
      <c r="B262" s="163"/>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c r="A263" s="157"/>
      <c r="B263" s="163"/>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c r="A264" s="157"/>
      <c r="B264" s="163"/>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c r="A265" s="157"/>
      <c r="B265" s="163"/>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c r="A266" s="157"/>
      <c r="B266" s="163"/>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c r="A267" s="157"/>
      <c r="B267" s="163"/>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c r="A268" s="157"/>
      <c r="B268" s="163"/>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c r="A269" s="157"/>
      <c r="B269" s="163"/>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c r="A270" s="157"/>
      <c r="B270" s="163"/>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c r="A271" s="157"/>
      <c r="B271" s="163"/>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c r="A272" s="157"/>
      <c r="B272" s="163"/>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c r="A273" s="157"/>
      <c r="B273" s="163"/>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c r="A274" s="157"/>
      <c r="B274" s="163"/>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c r="A275" s="157"/>
      <c r="B275" s="163"/>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c r="A276" s="157"/>
      <c r="B276" s="163"/>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c r="A277" s="157"/>
      <c r="B277" s="163"/>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c r="A278" s="157"/>
      <c r="B278" s="163"/>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c r="A279" s="157"/>
      <c r="B279" s="163"/>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c r="A280" s="157"/>
      <c r="B280" s="163"/>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c r="A281" s="157"/>
      <c r="B281" s="163"/>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c r="A282" s="157"/>
      <c r="B282" s="163"/>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c r="A283" s="157"/>
      <c r="B283" s="163"/>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c r="A284" s="157"/>
      <c r="B284" s="163"/>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c r="A285" s="157"/>
      <c r="B285" s="163"/>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c r="A286" s="157"/>
      <c r="B286" s="163"/>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c r="A287" s="157"/>
      <c r="B287" s="163"/>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c r="A288" s="157"/>
      <c r="B288" s="163"/>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c r="A289" s="157"/>
      <c r="B289" s="163"/>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c r="A290" s="157"/>
      <c r="B290" s="163"/>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c r="A291" s="157"/>
      <c r="B291" s="163"/>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c r="A292" s="157"/>
      <c r="B292" s="163"/>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c r="A293" s="157"/>
      <c r="B293" s="163"/>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c r="A294" s="157"/>
      <c r="B294" s="163"/>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c r="A295" s="157"/>
      <c r="B295" s="163"/>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c r="A296" s="157"/>
      <c r="B296" s="163"/>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c r="A297" s="157"/>
      <c r="B297" s="163"/>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c r="A298" s="157"/>
      <c r="B298" s="163"/>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c r="A299" s="157"/>
      <c r="B299" s="163"/>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c r="A300" s="157"/>
      <c r="B300" s="163"/>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c r="A301" s="157"/>
      <c r="B301" s="163"/>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c r="A302" s="157"/>
      <c r="B302" s="163"/>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c r="A303" s="157"/>
      <c r="B303" s="163"/>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c r="A304" s="157"/>
      <c r="B304" s="163"/>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c r="A305" s="157"/>
      <c r="B305" s="163"/>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c r="A306" s="157"/>
      <c r="B306" s="163"/>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c r="A307" s="157"/>
      <c r="B307" s="163"/>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c r="A308" s="157"/>
      <c r="B308" s="163"/>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c r="A309" s="157"/>
      <c r="B309" s="163"/>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c r="A310" s="157"/>
      <c r="B310" s="163"/>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c r="A311" s="157"/>
      <c r="B311" s="163"/>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c r="A312" s="157"/>
      <c r="B312" s="163"/>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c r="A313" s="157"/>
      <c r="B313" s="163"/>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c r="A314" s="157"/>
      <c r="B314" s="163"/>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c r="A315" s="157"/>
      <c r="B315" s="163"/>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c r="A316" s="157"/>
      <c r="B316" s="163"/>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c r="A317" s="157"/>
      <c r="B317" s="163"/>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c r="A318" s="157"/>
      <c r="B318" s="163"/>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c r="A319" s="157"/>
      <c r="B319" s="163"/>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c r="A320" s="157"/>
      <c r="B320" s="163"/>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c r="A321" s="157"/>
      <c r="B321" s="163"/>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c r="A322" s="157"/>
      <c r="B322" s="163"/>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c r="A323" s="157"/>
      <c r="B323" s="163"/>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c r="A324" s="157"/>
      <c r="B324" s="163"/>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c r="A325" s="157"/>
      <c r="B325" s="163"/>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c r="A326" s="157"/>
      <c r="B326" s="163"/>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c r="A327" s="157"/>
      <c r="B327" s="163"/>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c r="A328" s="157"/>
      <c r="B328" s="163"/>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c r="A329" s="157"/>
      <c r="B329" s="163"/>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c r="A330" s="157"/>
      <c r="B330" s="163"/>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c r="A331" s="157"/>
      <c r="B331" s="163"/>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c r="A332" s="157"/>
      <c r="B332" s="163"/>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c r="A333" s="157"/>
      <c r="B333" s="163"/>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c r="A334" s="157"/>
      <c r="B334" s="163"/>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c r="A335" s="157"/>
      <c r="B335" s="163"/>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c r="A336" s="157"/>
      <c r="B336" s="163"/>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c r="A337" s="157"/>
      <c r="B337" s="163"/>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c r="A338" s="157"/>
      <c r="B338" s="163"/>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c r="A339" s="157"/>
      <c r="B339" s="163"/>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c r="A340" s="157"/>
      <c r="B340" s="163"/>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c r="A341" s="157"/>
      <c r="B341" s="163"/>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c r="A342" s="157"/>
      <c r="B342" s="163"/>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c r="A343" s="157"/>
      <c r="B343" s="163"/>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c r="A344" s="157"/>
      <c r="B344" s="163"/>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c r="A345" s="157"/>
      <c r="B345" s="163"/>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c r="A346" s="157"/>
      <c r="B346" s="163"/>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c r="A347" s="157"/>
      <c r="B347" s="163"/>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c r="A348" s="157"/>
      <c r="B348" s="163"/>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c r="A349" s="157"/>
      <c r="B349" s="163"/>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c r="A350" s="157"/>
      <c r="B350" s="163"/>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c r="A351" s="157"/>
      <c r="B351" s="163"/>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c r="A352" s="157"/>
      <c r="B352" s="163"/>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c r="A353" s="157"/>
      <c r="B353" s="163"/>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c r="A354" s="157"/>
      <c r="B354" s="163"/>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c r="A355" s="157"/>
      <c r="B355" s="163"/>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c r="A356" s="157"/>
      <c r="B356" s="163"/>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c r="A357" s="157"/>
      <c r="B357" s="163"/>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c r="A358" s="157"/>
      <c r="B358" s="163"/>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c r="A359" s="157"/>
      <c r="B359" s="163"/>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c r="A360" s="157"/>
      <c r="B360" s="163"/>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c r="A361" s="157"/>
      <c r="B361" s="163"/>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c r="A362" s="157"/>
      <c r="B362" s="163"/>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c r="A363" s="157"/>
      <c r="B363" s="163"/>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c r="A364" s="157"/>
      <c r="B364" s="163"/>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c r="A365" s="157"/>
      <c r="B365" s="163"/>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c r="A366" s="157"/>
      <c r="B366" s="163"/>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c r="A367" s="157"/>
      <c r="B367" s="163"/>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c r="A368" s="157"/>
      <c r="B368" s="163"/>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c r="A369" s="157"/>
      <c r="B369" s="163"/>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c r="A370" s="157"/>
      <c r="B370" s="163"/>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c r="A371" s="157"/>
      <c r="B371" s="163"/>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c r="A372" s="157"/>
      <c r="B372" s="163"/>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c r="A373" s="157"/>
      <c r="B373" s="163"/>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c r="A374" s="157"/>
      <c r="B374" s="163"/>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c r="A375" s="157"/>
      <c r="B375" s="163"/>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c r="A376" s="157"/>
      <c r="B376" s="163"/>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c r="A377" s="157"/>
      <c r="B377" s="163"/>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c r="A378" s="157"/>
      <c r="B378" s="163"/>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c r="A379" s="157"/>
      <c r="B379" s="163"/>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c r="A380" s="157"/>
      <c r="B380" s="163"/>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c r="A381" s="157"/>
      <c r="B381" s="163"/>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c r="A382" s="157"/>
      <c r="B382" s="163"/>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c r="A383" s="157"/>
      <c r="B383" s="163"/>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c r="A384" s="157"/>
      <c r="B384" s="163"/>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c r="A385" s="157"/>
      <c r="B385" s="163"/>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c r="A386" s="157"/>
      <c r="B386" s="163"/>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c r="A387" s="157"/>
      <c r="B387" s="163"/>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c r="A388" s="157"/>
      <c r="B388" s="163"/>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c r="A389" s="157"/>
      <c r="B389" s="163"/>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c r="A390" s="157"/>
      <c r="B390" s="163"/>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c r="A391" s="157"/>
      <c r="B391" s="163"/>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c r="A392" s="157"/>
      <c r="B392" s="163"/>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c r="A393" s="157"/>
      <c r="B393" s="163"/>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c r="A394" s="157"/>
      <c r="B394" s="163"/>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c r="A395" s="157"/>
      <c r="B395" s="163"/>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c r="A396" s="157"/>
      <c r="B396" s="163"/>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c r="A397" s="157"/>
      <c r="B397" s="163"/>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c r="A398" s="157"/>
      <c r="B398" s="163"/>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c r="A399" s="157"/>
      <c r="B399" s="163"/>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c r="A400" s="157"/>
      <c r="B400" s="163"/>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c r="A401" s="157"/>
      <c r="B401" s="163"/>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c r="A402" s="157"/>
      <c r="B402" s="163"/>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c r="A403" s="157"/>
      <c r="B403" s="163"/>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c r="A404" s="157"/>
      <c r="B404" s="163"/>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c r="A405" s="157"/>
      <c r="B405" s="163"/>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c r="A406" s="157"/>
      <c r="B406" s="163"/>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c r="A407" s="157"/>
      <c r="B407" s="163"/>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c r="A408" s="157"/>
      <c r="B408" s="163"/>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c r="A409" s="157"/>
      <c r="B409" s="163"/>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c r="A410" s="157"/>
      <c r="B410" s="163"/>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c r="A411" s="157"/>
      <c r="B411" s="163"/>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c r="A412" s="157"/>
      <c r="B412" s="163"/>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c r="A413" s="157"/>
      <c r="B413" s="163"/>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c r="A414" s="157"/>
      <c r="B414" s="163"/>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c r="A415" s="157"/>
      <c r="B415" s="163"/>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c r="A416" s="157"/>
      <c r="B416" s="163"/>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c r="A417" s="157"/>
      <c r="B417" s="163"/>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c r="A418" s="157"/>
      <c r="B418" s="163"/>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c r="A419" s="157"/>
      <c r="B419" s="163"/>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c r="A420" s="157"/>
      <c r="B420" s="163"/>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c r="A421" s="157"/>
      <c r="B421" s="163"/>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c r="A422" s="157"/>
      <c r="B422" s="163"/>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c r="A423" s="157"/>
      <c r="B423" s="163"/>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c r="A424" s="157"/>
      <c r="B424" s="163"/>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c r="A425" s="157"/>
      <c r="B425" s="163"/>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c r="A426" s="157"/>
      <c r="B426" s="163"/>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c r="A427" s="157"/>
      <c r="B427" s="163"/>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c r="A428" s="157"/>
      <c r="B428" s="163"/>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c r="A429" s="157"/>
      <c r="B429" s="163"/>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c r="A430" s="157"/>
      <c r="B430" s="163"/>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c r="A431" s="157"/>
      <c r="B431" s="163"/>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c r="A432" s="157"/>
      <c r="B432" s="163"/>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c r="A433" s="157"/>
      <c r="B433" s="163"/>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c r="A434" s="157"/>
      <c r="B434" s="163"/>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c r="A435" s="157"/>
      <c r="B435" s="163"/>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c r="A436" s="157"/>
      <c r="B436" s="163"/>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c r="A437" s="157"/>
      <c r="B437" s="163"/>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c r="A438" s="157"/>
      <c r="B438" s="163"/>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c r="A439" s="157"/>
      <c r="B439" s="163"/>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c r="A440" s="157"/>
      <c r="B440" s="163"/>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c r="A441" s="157"/>
      <c r="B441" s="163"/>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c r="A442" s="157"/>
      <c r="B442" s="163"/>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c r="A443" s="157"/>
      <c r="B443" s="163"/>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c r="A444" s="157"/>
      <c r="B444" s="163"/>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c r="A445" s="157"/>
      <c r="B445" s="163"/>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c r="A446" s="157"/>
      <c r="B446" s="163"/>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c r="A447" s="157"/>
      <c r="B447" s="163"/>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c r="A448" s="157"/>
      <c r="B448" s="163"/>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c r="A449" s="157"/>
      <c r="B449" s="163"/>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c r="A450" s="157"/>
      <c r="B450" s="163"/>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c r="A451" s="157"/>
      <c r="B451" s="163"/>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c r="A452" s="157"/>
      <c r="B452" s="163"/>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c r="A453" s="157"/>
      <c r="B453" s="163"/>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c r="A454" s="157"/>
      <c r="B454" s="163"/>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c r="A455" s="157"/>
      <c r="B455" s="163"/>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c r="A456" s="157"/>
      <c r="B456" s="163"/>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c r="A457" s="157"/>
      <c r="B457" s="163"/>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c r="A458" s="157"/>
      <c r="B458" s="163"/>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c r="A459" s="157"/>
      <c r="B459" s="163"/>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c r="A460" s="157"/>
      <c r="B460" s="163"/>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c r="A461" s="157"/>
      <c r="B461" s="163"/>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c r="A462" s="157"/>
      <c r="B462" s="163"/>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c r="A463" s="157"/>
      <c r="B463" s="163"/>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c r="A464" s="157"/>
      <c r="B464" s="163"/>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c r="A465" s="157"/>
      <c r="B465" s="163"/>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c r="A466" s="157"/>
      <c r="B466" s="163"/>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c r="A467" s="157"/>
      <c r="B467" s="163"/>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c r="A468" s="157"/>
      <c r="B468" s="163"/>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c r="A469" s="157"/>
      <c r="B469" s="163"/>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c r="A470" s="157"/>
      <c r="B470" s="163"/>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c r="A471" s="157"/>
      <c r="B471" s="163"/>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c r="A472" s="157"/>
      <c r="B472" s="163"/>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c r="A473" s="157"/>
      <c r="B473" s="163"/>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c r="A474" s="157"/>
      <c r="B474" s="163"/>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c r="A475" s="157"/>
      <c r="B475" s="163"/>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c r="A476" s="157"/>
      <c r="B476" s="163"/>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c r="A477" s="157"/>
      <c r="B477" s="163"/>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c r="A478" s="157"/>
      <c r="B478" s="163"/>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c r="A479" s="157"/>
      <c r="B479" s="163"/>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c r="A480" s="157"/>
      <c r="B480" s="163"/>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c r="A481" s="157"/>
      <c r="B481" s="163"/>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c r="A482" s="157"/>
      <c r="B482" s="163"/>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c r="A483" s="157"/>
      <c r="B483" s="163"/>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c r="A484" s="157"/>
      <c r="B484" s="163"/>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c r="A485" s="157"/>
      <c r="B485" s="163"/>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c r="A486" s="157"/>
      <c r="B486" s="163"/>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c r="A487" s="157"/>
      <c r="B487" s="163"/>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c r="A488" s="157"/>
      <c r="B488" s="163"/>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c r="A489" s="157"/>
      <c r="B489" s="163"/>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c r="A490" s="157"/>
      <c r="B490" s="163"/>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c r="A491" s="157"/>
      <c r="B491" s="163"/>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c r="A492" s="157"/>
      <c r="B492" s="163"/>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c r="A493" s="157"/>
      <c r="B493" s="163"/>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c r="A494" s="157"/>
      <c r="B494" s="163"/>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c r="A495" s="157"/>
      <c r="B495" s="163"/>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c r="A496" s="157"/>
      <c r="B496" s="163"/>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c r="A497" s="157"/>
      <c r="B497" s="163"/>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c r="A498" s="157"/>
      <c r="B498" s="163"/>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c r="A499" s="157"/>
      <c r="B499" s="163"/>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c r="A500" s="157"/>
      <c r="B500" s="163"/>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c r="A501" s="157"/>
      <c r="B501" s="163"/>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c r="A502" s="157"/>
      <c r="B502" s="163"/>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c r="A503" s="157"/>
      <c r="B503" s="163"/>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c r="A504" s="157"/>
      <c r="B504" s="163"/>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c r="A505" s="157"/>
      <c r="B505" s="163"/>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c r="A506" s="157"/>
      <c r="B506" s="163"/>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c r="A507" s="157"/>
      <c r="B507" s="163"/>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c r="A508" s="157"/>
      <c r="B508" s="163"/>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c r="A509" s="157"/>
      <c r="B509" s="163"/>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c r="A510" s="157"/>
      <c r="B510" s="163"/>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c r="A511" s="157"/>
      <c r="B511" s="163"/>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c r="A512" s="157"/>
      <c r="B512" s="163"/>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c r="A513" s="157"/>
      <c r="B513" s="163"/>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c r="A514" s="157"/>
      <c r="B514" s="163"/>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c r="A515" s="157"/>
      <c r="B515" s="163"/>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c r="A516" s="157"/>
      <c r="B516" s="163"/>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c r="A517" s="157"/>
      <c r="B517" s="163"/>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c r="A518" s="157"/>
      <c r="B518" s="163"/>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c r="A519" s="157"/>
      <c r="B519" s="163"/>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c r="A520" s="157"/>
      <c r="B520" s="163"/>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c r="A521" s="157"/>
      <c r="B521" s="163"/>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c r="A522" s="157"/>
      <c r="B522" s="163"/>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c r="A523" s="157"/>
      <c r="B523" s="163"/>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c r="A524" s="157"/>
      <c r="B524" s="163"/>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c r="A525" s="157"/>
      <c r="B525" s="163"/>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c r="A526" s="157"/>
      <c r="B526" s="163"/>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c r="A527" s="157"/>
      <c r="B527" s="163"/>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c r="A528" s="157"/>
      <c r="B528" s="163"/>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c r="A529" s="157"/>
      <c r="B529" s="163"/>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c r="A530" s="157"/>
      <c r="B530" s="163"/>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c r="A531" s="157"/>
      <c r="B531" s="163"/>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c r="A532" s="157"/>
      <c r="B532" s="163"/>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c r="A533" s="157"/>
      <c r="B533" s="163"/>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c r="A534" s="157"/>
      <c r="B534" s="163"/>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c r="A535" s="157"/>
      <c r="B535" s="163"/>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c r="A536" s="157"/>
      <c r="B536" s="163"/>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c r="A537" s="157"/>
      <c r="B537" s="163"/>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c r="A538" s="157"/>
      <c r="B538" s="163"/>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c r="A539" s="157"/>
      <c r="B539" s="163"/>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c r="A540" s="157"/>
      <c r="B540" s="163"/>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c r="A541" s="157"/>
      <c r="B541" s="163"/>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c r="A542" s="157"/>
      <c r="B542" s="163"/>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c r="A543" s="157"/>
      <c r="B543" s="163"/>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c r="A544" s="157"/>
      <c r="B544" s="163"/>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c r="A545" s="157"/>
      <c r="B545" s="163"/>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c r="A546" s="157"/>
      <c r="B546" s="163"/>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c r="A547" s="157"/>
      <c r="B547" s="163"/>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c r="A548" s="157"/>
      <c r="B548" s="163"/>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c r="A549" s="157"/>
      <c r="B549" s="163"/>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c r="A550" s="157"/>
      <c r="B550" s="163"/>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c r="A551" s="157"/>
      <c r="B551" s="163"/>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c r="A552" s="157"/>
      <c r="B552" s="163"/>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c r="A553" s="157"/>
      <c r="B553" s="163"/>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c r="A554" s="157"/>
      <c r="B554" s="163"/>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c r="A555" s="157"/>
      <c r="B555" s="163"/>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c r="A556" s="157"/>
      <c r="B556" s="163"/>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c r="A557" s="157"/>
      <c r="B557" s="163"/>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c r="A558" s="157"/>
      <c r="B558" s="163"/>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c r="A559" s="157"/>
      <c r="B559" s="163"/>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c r="A560" s="157"/>
      <c r="B560" s="163"/>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c r="A561" s="157"/>
      <c r="B561" s="163"/>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c r="A562" s="157"/>
      <c r="B562" s="163"/>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c r="A563" s="157"/>
      <c r="B563" s="163"/>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c r="A564" s="157"/>
      <c r="B564" s="163"/>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c r="A565" s="157"/>
      <c r="B565" s="163"/>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c r="A566" s="157"/>
      <c r="B566" s="163"/>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c r="A567" s="157"/>
      <c r="B567" s="163"/>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c r="A568" s="157"/>
      <c r="B568" s="163"/>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c r="A569" s="157"/>
      <c r="B569" s="163"/>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c r="A570" s="157"/>
      <c r="B570" s="163"/>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c r="A571" s="157"/>
      <c r="B571" s="163"/>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c r="A572" s="157"/>
      <c r="B572" s="163"/>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c r="A573" s="157"/>
      <c r="B573" s="163"/>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c r="A574" s="157"/>
      <c r="B574" s="163"/>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c r="A575" s="157"/>
      <c r="B575" s="163"/>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c r="A576" s="157"/>
      <c r="B576" s="163"/>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c r="A577" s="157"/>
      <c r="B577" s="163"/>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c r="A578" s="157"/>
      <c r="B578" s="163"/>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c r="A579" s="157"/>
      <c r="B579" s="163"/>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c r="A580" s="157"/>
      <c r="B580" s="163"/>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c r="A581" s="157"/>
      <c r="B581" s="163"/>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c r="A582" s="157"/>
      <c r="B582" s="163"/>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c r="A583" s="157"/>
      <c r="B583" s="163"/>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c r="A584" s="157"/>
      <c r="B584" s="163"/>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c r="A585" s="157"/>
      <c r="B585" s="163"/>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c r="A586" s="157"/>
      <c r="B586" s="163"/>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c r="A587" s="157"/>
      <c r="B587" s="163"/>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c r="A588" s="157"/>
      <c r="B588" s="163"/>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c r="A589" s="157"/>
      <c r="B589" s="163"/>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c r="A590" s="157"/>
      <c r="B590" s="163"/>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c r="A591" s="157"/>
      <c r="B591" s="163"/>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c r="A592" s="157"/>
      <c r="B592" s="163"/>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c r="A593" s="157"/>
      <c r="B593" s="163"/>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c r="A594" s="157"/>
      <c r="B594" s="163"/>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c r="A595" s="157"/>
      <c r="B595" s="163"/>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c r="A596" s="157"/>
      <c r="B596" s="163"/>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c r="A597" s="157"/>
      <c r="B597" s="163"/>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c r="A598" s="157"/>
      <c r="B598" s="163"/>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c r="A599" s="157"/>
      <c r="B599" s="163"/>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c r="A600" s="157"/>
      <c r="B600" s="163"/>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c r="A601" s="157"/>
      <c r="B601" s="163"/>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c r="A602" s="157"/>
      <c r="B602" s="163"/>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c r="A603" s="157"/>
      <c r="B603" s="163"/>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c r="A604" s="157"/>
      <c r="B604" s="163"/>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c r="A605" s="157"/>
      <c r="B605" s="163"/>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c r="A606" s="157"/>
      <c r="B606" s="163"/>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c r="A607" s="157"/>
      <c r="B607" s="163"/>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c r="A608" s="157"/>
      <c r="B608" s="163"/>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c r="A609" s="157"/>
      <c r="B609" s="163"/>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c r="A610" s="157"/>
      <c r="B610" s="163"/>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c r="A611" s="157"/>
      <c r="B611" s="163"/>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c r="A612" s="157"/>
      <c r="B612" s="163"/>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c r="A613" s="157"/>
      <c r="B613" s="163"/>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c r="A614" s="157"/>
      <c r="B614" s="163"/>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c r="A615" s="157"/>
      <c r="B615" s="163"/>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c r="A616" s="157"/>
      <c r="B616" s="163"/>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c r="A617" s="157"/>
      <c r="B617" s="163"/>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c r="A618" s="157"/>
      <c r="B618" s="163"/>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c r="A619" s="157"/>
      <c r="B619" s="163"/>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c r="A620" s="157"/>
      <c r="B620" s="163"/>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c r="A621" s="157"/>
      <c r="B621" s="163"/>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c r="A622" s="157"/>
      <c r="B622" s="163"/>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c r="A623" s="157"/>
      <c r="B623" s="163"/>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c r="A624" s="157"/>
      <c r="B624" s="163"/>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c r="A625" s="157"/>
      <c r="B625" s="163"/>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c r="A626" s="157"/>
      <c r="B626" s="163"/>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c r="A627" s="157"/>
      <c r="B627" s="163"/>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c r="A628" s="157"/>
      <c r="B628" s="163"/>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c r="A629" s="157"/>
      <c r="B629" s="163"/>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c r="A630" s="157"/>
      <c r="B630" s="163"/>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c r="A631" s="157"/>
      <c r="B631" s="163"/>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c r="A632" s="157"/>
      <c r="B632" s="163"/>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c r="A633" s="157"/>
      <c r="B633" s="163"/>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c r="A634" s="157"/>
      <c r="B634" s="163"/>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c r="A635" s="157"/>
      <c r="B635" s="163"/>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c r="A636" s="157"/>
      <c r="B636" s="163"/>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c r="A637" s="157"/>
      <c r="B637" s="163"/>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c r="A638" s="157"/>
      <c r="B638" s="163"/>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c r="A639" s="157"/>
      <c r="B639" s="163"/>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c r="A640" s="157"/>
      <c r="B640" s="163"/>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c r="A641" s="157"/>
      <c r="B641" s="163"/>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c r="A642" s="157"/>
      <c r="B642" s="163"/>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c r="A643" s="157"/>
      <c r="B643" s="163"/>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c r="A644" s="157"/>
      <c r="B644" s="163"/>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c r="A645" s="157"/>
      <c r="B645" s="163"/>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c r="A646" s="157"/>
      <c r="B646" s="163"/>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c r="A647" s="157"/>
      <c r="B647" s="163"/>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c r="A648" s="157"/>
      <c r="B648" s="163"/>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c r="A649" s="157"/>
      <c r="B649" s="163"/>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c r="A650" s="157"/>
      <c r="B650" s="163"/>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c r="A651" s="157"/>
      <c r="B651" s="163"/>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c r="A652" s="157"/>
      <c r="B652" s="163"/>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c r="A653" s="157"/>
      <c r="B653" s="163"/>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c r="A654" s="157"/>
      <c r="B654" s="163"/>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c r="A655" s="157"/>
      <c r="B655" s="163"/>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c r="A656" s="157"/>
      <c r="B656" s="163"/>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c r="A657" s="157"/>
      <c r="B657" s="163"/>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c r="A658" s="157"/>
      <c r="B658" s="163"/>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c r="A659" s="157"/>
      <c r="B659" s="163"/>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c r="A660" s="157"/>
      <c r="B660" s="163"/>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c r="A661" s="157"/>
      <c r="B661" s="163"/>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c r="A662" s="157"/>
      <c r="B662" s="163"/>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c r="A663" s="157"/>
      <c r="B663" s="163"/>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c r="A664" s="157"/>
      <c r="B664" s="163"/>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c r="A665" s="157"/>
      <c r="B665" s="163"/>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c r="A666" s="157"/>
      <c r="B666" s="163"/>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c r="A667" s="157"/>
      <c r="B667" s="163"/>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c r="A668" s="157"/>
      <c r="B668" s="163"/>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c r="A669" s="157"/>
      <c r="B669" s="163"/>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c r="A670" s="157"/>
      <c r="B670" s="163"/>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c r="A671" s="157"/>
      <c r="B671" s="163"/>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c r="A672" s="157"/>
      <c r="B672" s="163"/>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c r="A673" s="157"/>
      <c r="B673" s="163"/>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c r="A674" s="157"/>
      <c r="B674" s="163"/>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c r="A675" s="157"/>
      <c r="B675" s="163"/>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c r="A676" s="157"/>
      <c r="B676" s="163"/>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c r="A677" s="157"/>
      <c r="B677" s="163"/>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c r="A678" s="157"/>
      <c r="B678" s="163"/>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c r="A679" s="157"/>
      <c r="B679" s="163"/>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c r="A680" s="157"/>
      <c r="B680" s="163"/>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c r="A681" s="157"/>
      <c r="B681" s="163"/>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c r="A682" s="157"/>
      <c r="B682" s="163"/>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c r="A683" s="157"/>
      <c r="B683" s="163"/>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c r="A684" s="157"/>
      <c r="B684" s="163"/>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c r="A685" s="157"/>
      <c r="B685" s="163"/>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c r="A686" s="157"/>
      <c r="B686" s="163"/>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c r="A687" s="157"/>
      <c r="B687" s="163"/>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c r="A688" s="157"/>
      <c r="B688" s="163"/>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c r="A689" s="157"/>
      <c r="B689" s="163"/>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c r="A690" s="157"/>
      <c r="B690" s="163"/>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c r="A691" s="157"/>
      <c r="B691" s="163"/>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c r="A692" s="157"/>
      <c r="B692" s="163"/>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c r="A693" s="157"/>
      <c r="B693" s="163"/>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c r="A694" s="157"/>
      <c r="B694" s="163"/>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c r="A695" s="157"/>
      <c r="B695" s="163"/>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c r="A696" s="157"/>
      <c r="B696" s="163"/>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c r="A697" s="157"/>
      <c r="B697" s="163"/>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c r="A698" s="157"/>
      <c r="B698" s="163"/>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c r="A699" s="157"/>
      <c r="B699" s="163"/>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c r="A700" s="157"/>
      <c r="B700" s="163"/>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c r="A701" s="157"/>
      <c r="B701" s="163"/>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c r="A702" s="157"/>
      <c r="B702" s="163"/>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c r="A703" s="157"/>
      <c r="B703" s="163"/>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c r="A704" s="157"/>
      <c r="B704" s="163"/>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c r="A705" s="157"/>
      <c r="B705" s="163"/>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c r="A706" s="157"/>
      <c r="B706" s="163"/>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c r="A707" s="157"/>
      <c r="B707" s="163"/>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c r="A708" s="157"/>
      <c r="B708" s="163"/>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c r="A709" s="157"/>
      <c r="B709" s="163"/>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c r="A710" s="157"/>
      <c r="B710" s="163"/>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c r="A711" s="157"/>
      <c r="B711" s="163"/>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c r="A712" s="157"/>
      <c r="B712" s="163"/>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c r="A713" s="157"/>
      <c r="B713" s="163"/>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c r="A714" s="157"/>
      <c r="B714" s="163"/>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c r="A715" s="157"/>
      <c r="B715" s="163"/>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c r="A716" s="157"/>
      <c r="B716" s="163"/>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c r="A717" s="157"/>
      <c r="B717" s="163"/>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c r="A718" s="157"/>
      <c r="B718" s="163"/>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c r="A719" s="157"/>
      <c r="B719" s="163"/>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c r="A720" s="157"/>
      <c r="B720" s="163"/>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c r="A721" s="157"/>
      <c r="B721" s="163"/>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c r="A722" s="157"/>
      <c r="B722" s="163"/>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c r="A723" s="157"/>
      <c r="B723" s="163"/>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c r="A724" s="157"/>
      <c r="B724" s="163"/>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c r="A725" s="157"/>
      <c r="B725" s="163"/>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c r="A726" s="157"/>
      <c r="B726" s="163"/>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c r="A727" s="157"/>
      <c r="B727" s="163"/>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c r="A728" s="157"/>
      <c r="B728" s="163"/>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c r="A729" s="157"/>
      <c r="B729" s="163"/>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c r="A730" s="157"/>
      <c r="B730" s="163"/>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c r="A731" s="157"/>
      <c r="B731" s="163"/>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c r="A732" s="157"/>
      <c r="B732" s="163"/>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c r="A733" s="157"/>
      <c r="B733" s="163"/>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c r="A734" s="157"/>
      <c r="B734" s="163"/>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c r="A735" s="157"/>
      <c r="B735" s="163"/>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c r="A736" s="157"/>
      <c r="B736" s="163"/>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c r="A737" s="157"/>
      <c r="B737" s="163"/>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c r="A738" s="157"/>
      <c r="B738" s="163"/>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c r="A739" s="157"/>
      <c r="B739" s="163"/>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c r="A740" s="157"/>
      <c r="B740" s="163"/>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c r="A741" s="157"/>
      <c r="B741" s="163"/>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c r="A742" s="157"/>
      <c r="B742" s="163"/>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c r="A743" s="157"/>
      <c r="B743" s="163"/>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c r="A744" s="157"/>
      <c r="B744" s="163"/>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c r="A745" s="157"/>
      <c r="B745" s="163"/>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c r="A746" s="157"/>
      <c r="B746" s="163"/>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c r="A747" s="157"/>
      <c r="B747" s="163"/>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c r="A748" s="157"/>
      <c r="B748" s="163"/>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c r="A749" s="157"/>
      <c r="B749" s="163"/>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c r="A750" s="157"/>
      <c r="B750" s="163"/>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c r="A751" s="157"/>
      <c r="B751" s="163"/>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c r="A752" s="157"/>
      <c r="B752" s="163"/>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c r="A753" s="157"/>
      <c r="B753" s="163"/>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c r="A754" s="157"/>
      <c r="B754" s="163"/>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c r="A755" s="157"/>
      <c r="B755" s="163"/>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c r="A756" s="157"/>
      <c r="B756" s="163"/>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c r="A757" s="157"/>
      <c r="B757" s="163"/>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c r="A758" s="157"/>
      <c r="B758" s="163"/>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c r="A759" s="157"/>
      <c r="B759" s="163"/>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c r="A760" s="157"/>
      <c r="B760" s="163"/>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c r="A761" s="157"/>
      <c r="B761" s="163"/>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c r="A762" s="157"/>
      <c r="B762" s="163"/>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c r="A763" s="157"/>
      <c r="B763" s="163"/>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c r="A764" s="157"/>
      <c r="B764" s="163"/>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c r="A765" s="157"/>
      <c r="B765" s="163"/>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c r="A766" s="157"/>
      <c r="B766" s="163"/>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c r="A767" s="157"/>
      <c r="B767" s="163"/>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c r="A768" s="157"/>
      <c r="B768" s="163"/>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c r="A769" s="157"/>
      <c r="B769" s="163"/>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c r="A770" s="157"/>
      <c r="B770" s="163"/>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c r="A771" s="157"/>
      <c r="B771" s="163"/>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c r="A772" s="157"/>
      <c r="B772" s="163"/>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c r="A773" s="157"/>
      <c r="B773" s="163"/>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c r="A774" s="157"/>
      <c r="B774" s="163"/>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c r="A775" s="157"/>
      <c r="B775" s="163"/>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c r="A776" s="157"/>
      <c r="B776" s="163"/>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c r="A777" s="157"/>
      <c r="B777" s="163"/>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c r="A778" s="157"/>
      <c r="B778" s="163"/>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c r="A779" s="157"/>
      <c r="B779" s="163"/>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c r="A780" s="157"/>
      <c r="B780" s="163"/>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c r="A781" s="157"/>
      <c r="B781" s="163"/>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c r="A782" s="157"/>
      <c r="B782" s="163"/>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c r="A783" s="157"/>
      <c r="B783" s="163"/>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c r="A784" s="157"/>
      <c r="B784" s="163"/>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c r="A785" s="157"/>
      <c r="B785" s="163"/>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c r="A786" s="157"/>
      <c r="B786" s="163"/>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c r="A787" s="157"/>
      <c r="B787" s="163"/>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c r="A788" s="157"/>
      <c r="B788" s="163"/>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c r="A789" s="157"/>
      <c r="B789" s="163"/>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c r="A790" s="157"/>
      <c r="B790" s="163"/>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c r="A791" s="157"/>
      <c r="B791" s="163"/>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c r="A792" s="157"/>
      <c r="B792" s="163"/>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c r="A793" s="157"/>
      <c r="B793" s="163"/>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c r="A794" s="157"/>
      <c r="B794" s="163"/>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c r="A795" s="157"/>
      <c r="B795" s="163"/>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c r="A796" s="157"/>
      <c r="B796" s="163"/>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c r="A797" s="157"/>
      <c r="B797" s="163"/>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c r="A798" s="157"/>
      <c r="B798" s="163"/>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c r="A799" s="157"/>
      <c r="B799" s="163"/>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c r="A800" s="157"/>
      <c r="B800" s="163"/>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c r="A801" s="157"/>
      <c r="B801" s="163"/>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c r="A802" s="157"/>
      <c r="B802" s="163"/>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c r="A803" s="157"/>
      <c r="B803" s="163"/>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c r="A804" s="157"/>
      <c r="B804" s="163"/>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c r="A805" s="157"/>
      <c r="B805" s="163"/>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c r="A806" s="157"/>
      <c r="B806" s="163"/>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c r="A807" s="157"/>
      <c r="B807" s="163"/>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c r="A808" s="157"/>
      <c r="B808" s="163"/>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c r="A809" s="157"/>
      <c r="B809" s="163"/>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c r="A810" s="157"/>
      <c r="B810" s="163"/>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c r="A811" s="157"/>
      <c r="B811" s="163"/>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c r="A812" s="157"/>
      <c r="B812" s="163"/>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c r="A813" s="157"/>
      <c r="B813" s="163"/>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c r="A814" s="157"/>
      <c r="B814" s="163"/>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c r="A815" s="157"/>
      <c r="B815" s="163"/>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c r="A816" s="157"/>
      <c r="B816" s="163"/>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c r="A817" s="157"/>
      <c r="B817" s="163"/>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c r="A818" s="157"/>
      <c r="B818" s="163"/>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c r="A819" s="157"/>
      <c r="B819" s="163"/>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c r="A820" s="157"/>
      <c r="B820" s="163"/>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c r="A821" s="157"/>
      <c r="B821" s="163"/>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c r="A822" s="157"/>
      <c r="B822" s="163"/>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c r="A823" s="157"/>
      <c r="B823" s="163"/>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c r="A824" s="157"/>
      <c r="B824" s="163"/>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c r="A825" s="157"/>
      <c r="B825" s="163"/>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c r="A826" s="157"/>
      <c r="B826" s="163"/>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c r="A827" s="157"/>
      <c r="B827" s="163"/>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c r="A828" s="157"/>
      <c r="B828" s="163"/>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c r="A829" s="157"/>
      <c r="B829" s="163"/>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c r="A830" s="157"/>
      <c r="B830" s="163"/>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c r="A831" s="157"/>
      <c r="B831" s="163"/>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c r="A832" s="157"/>
      <c r="B832" s="163"/>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c r="A833" s="157"/>
      <c r="B833" s="163"/>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c r="A834" s="157"/>
      <c r="B834" s="163"/>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c r="A835" s="157"/>
      <c r="B835" s="163"/>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c r="A836" s="157"/>
      <c r="B836" s="163"/>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c r="A837" s="157"/>
      <c r="B837" s="163"/>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c r="A838" s="157"/>
      <c r="B838" s="163"/>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c r="A839" s="157"/>
      <c r="B839" s="163"/>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c r="A840" s="157"/>
      <c r="B840" s="163"/>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c r="A841" s="157"/>
      <c r="B841" s="163"/>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c r="A842" s="157"/>
      <c r="B842" s="163"/>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c r="A843" s="157"/>
      <c r="B843" s="163"/>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c r="A844" s="157"/>
      <c r="B844" s="163"/>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c r="A845" s="157"/>
      <c r="B845" s="163"/>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c r="A846" s="157"/>
      <c r="B846" s="163"/>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c r="A847" s="157"/>
      <c r="B847" s="163"/>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c r="A848" s="157"/>
      <c r="B848" s="163"/>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c r="A849" s="157"/>
      <c r="B849" s="163"/>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c r="A850" s="157"/>
      <c r="B850" s="163"/>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c r="A851" s="157"/>
      <c r="B851" s="163"/>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c r="A852" s="157"/>
      <c r="B852" s="163"/>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c r="A853" s="157"/>
      <c r="B853" s="163"/>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c r="A854" s="157"/>
      <c r="B854" s="163"/>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c r="A855" s="157"/>
      <c r="B855" s="163"/>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c r="A856" s="157"/>
      <c r="B856" s="163"/>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c r="A857" s="157"/>
      <c r="B857" s="163"/>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c r="A858" s="157"/>
      <c r="B858" s="163"/>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c r="A859" s="157"/>
      <c r="B859" s="163"/>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c r="A860" s="157"/>
      <c r="B860" s="163"/>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c r="A861" s="157"/>
      <c r="B861" s="163"/>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c r="A862" s="157"/>
      <c r="B862" s="163"/>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c r="A863" s="157"/>
      <c r="B863" s="163"/>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c r="A864" s="157"/>
      <c r="B864" s="163"/>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c r="A865" s="157"/>
      <c r="B865" s="163"/>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c r="A866" s="157"/>
      <c r="B866" s="163"/>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c r="A867" s="157"/>
      <c r="B867" s="163"/>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c r="A868" s="157"/>
      <c r="B868" s="163"/>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c r="A869" s="157"/>
      <c r="B869" s="163"/>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c r="A870" s="157"/>
      <c r="B870" s="163"/>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c r="A871" s="157"/>
      <c r="B871" s="163"/>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c r="A872" s="157"/>
      <c r="B872" s="163"/>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c r="A873" s="157"/>
      <c r="B873" s="163"/>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c r="A874" s="157"/>
      <c r="B874" s="163"/>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c r="A875" s="157"/>
      <c r="B875" s="163"/>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c r="A876" s="157"/>
      <c r="B876" s="163"/>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c r="A877" s="157"/>
      <c r="B877" s="163"/>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c r="A878" s="157"/>
      <c r="B878" s="163"/>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c r="A879" s="157"/>
      <c r="B879" s="163"/>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c r="A880" s="157"/>
      <c r="B880" s="163"/>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c r="A881" s="157"/>
      <c r="B881" s="163"/>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c r="A882" s="157"/>
      <c r="B882" s="163"/>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c r="A883" s="157"/>
      <c r="B883" s="163"/>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c r="A884" s="157"/>
      <c r="B884" s="163"/>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c r="A885" s="157"/>
      <c r="B885" s="163"/>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c r="A886" s="157"/>
      <c r="B886" s="163"/>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c r="A887" s="157"/>
      <c r="B887" s="163"/>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c r="A888" s="157"/>
      <c r="B888" s="163"/>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c r="A889" s="157"/>
      <c r="B889" s="163"/>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c r="A890" s="157"/>
      <c r="B890" s="163"/>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c r="A891" s="157"/>
      <c r="B891" s="163"/>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c r="A892" s="157"/>
      <c r="B892" s="163"/>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c r="A893" s="157"/>
      <c r="B893" s="163"/>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c r="A894" s="157"/>
      <c r="B894" s="163"/>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c r="A895" s="157"/>
      <c r="B895" s="163"/>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c r="A896" s="157"/>
      <c r="B896" s="163"/>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c r="A897" s="157"/>
      <c r="B897" s="163"/>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c r="A898" s="157"/>
      <c r="B898" s="163"/>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c r="A899" s="157"/>
      <c r="B899" s="163"/>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c r="A900" s="157"/>
      <c r="B900" s="163"/>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c r="A901" s="157"/>
      <c r="B901" s="163"/>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c r="A902" s="157"/>
      <c r="B902" s="163"/>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c r="A903" s="157"/>
      <c r="B903" s="163"/>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c r="A904" s="157"/>
      <c r="B904" s="163"/>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c r="A905" s="157"/>
      <c r="B905" s="163"/>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c r="A906" s="157"/>
      <c r="B906" s="163"/>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c r="A907" s="157"/>
      <c r="B907" s="163"/>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c r="A908" s="157"/>
      <c r="B908" s="163"/>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c r="A909" s="157"/>
      <c r="B909" s="163"/>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c r="A910" s="157"/>
      <c r="B910" s="163"/>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c r="A911" s="157"/>
      <c r="B911" s="163"/>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c r="A912" s="157"/>
      <c r="B912" s="163"/>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c r="A913" s="157"/>
      <c r="B913" s="163"/>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c r="A914" s="157"/>
      <c r="B914" s="163"/>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c r="A915" s="157"/>
      <c r="B915" s="163"/>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c r="A916" s="157"/>
      <c r="B916" s="163"/>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c r="A917" s="157"/>
      <c r="B917" s="163"/>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c r="A918" s="157"/>
      <c r="B918" s="163"/>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c r="A919" s="157"/>
      <c r="B919" s="163"/>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c r="A920" s="157"/>
      <c r="B920" s="163"/>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c r="A921" s="157"/>
      <c r="B921" s="163"/>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c r="A922" s="157"/>
      <c r="B922" s="163"/>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c r="A923" s="157"/>
      <c r="B923" s="163"/>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c r="A924" s="157"/>
      <c r="B924" s="163"/>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c r="A925" s="157"/>
      <c r="B925" s="163"/>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c r="A926" s="157"/>
      <c r="B926" s="163"/>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c r="A927" s="157"/>
      <c r="B927" s="163"/>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c r="A928" s="157"/>
      <c r="B928" s="163"/>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c r="A929" s="157"/>
      <c r="B929" s="163"/>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c r="A930" s="157"/>
      <c r="B930" s="163"/>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c r="A931" s="157"/>
      <c r="B931" s="163"/>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c r="A932" s="157"/>
      <c r="B932" s="163"/>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c r="A933" s="157"/>
      <c r="B933" s="163"/>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c r="A934" s="157"/>
      <c r="B934" s="163"/>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c r="A935" s="157"/>
      <c r="B935" s="163"/>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c r="A936" s="157"/>
      <c r="B936" s="163"/>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c r="A937" s="157"/>
      <c r="B937" s="163"/>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c r="A938" s="157"/>
      <c r="B938" s="163"/>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c r="A939" s="157"/>
      <c r="B939" s="163"/>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c r="A940" s="157"/>
      <c r="B940" s="163"/>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c r="A941" s="157"/>
      <c r="B941" s="163"/>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c r="A942" s="157"/>
      <c r="B942" s="163"/>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c r="A943" s="157"/>
      <c r="B943" s="163"/>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c r="A944" s="157"/>
      <c r="B944" s="163"/>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c r="A945" s="157"/>
      <c r="B945" s="163"/>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c r="A946" s="157"/>
      <c r="B946" s="163"/>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c r="A947" s="157"/>
      <c r="B947" s="163"/>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c r="A948" s="157"/>
      <c r="B948" s="163"/>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c r="A949" s="157"/>
      <c r="B949" s="163"/>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c r="A950" s="157"/>
      <c r="B950" s="163"/>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c r="A951" s="157"/>
      <c r="B951" s="163"/>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c r="A952" s="157"/>
      <c r="B952" s="163"/>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c r="A953" s="157"/>
      <c r="B953" s="163"/>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c r="A954" s="157"/>
      <c r="B954" s="163"/>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c r="A955" s="157"/>
      <c r="B955" s="163"/>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c r="A956" s="157"/>
      <c r="B956" s="163"/>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c r="A957" s="157"/>
      <c r="B957" s="163"/>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c r="A958" s="157"/>
      <c r="B958" s="163"/>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c r="A959" s="157"/>
      <c r="B959" s="163"/>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c r="A960" s="157"/>
      <c r="B960" s="163"/>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c r="A961" s="157"/>
      <c r="B961" s="163"/>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c r="A962" s="157"/>
      <c r="B962" s="163"/>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c r="A963" s="157"/>
      <c r="B963" s="163"/>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c r="A964" s="157"/>
      <c r="B964" s="163"/>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c r="A965" s="157"/>
      <c r="B965" s="163"/>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c r="A966" s="157"/>
      <c r="B966" s="163"/>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c r="A967" s="157"/>
      <c r="B967" s="163"/>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c r="A968" s="157"/>
      <c r="B968" s="163"/>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c r="A969" s="157"/>
      <c r="B969" s="163"/>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c r="A970" s="157"/>
      <c r="B970" s="163"/>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c r="A971" s="157"/>
      <c r="B971" s="163"/>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c r="A972" s="157"/>
      <c r="B972" s="163"/>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c r="A973" s="157"/>
      <c r="B973" s="163"/>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c r="A974" s="157"/>
      <c r="B974" s="163"/>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c r="A975" s="157"/>
      <c r="B975" s="163"/>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c r="A976" s="157"/>
      <c r="B976" s="163"/>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c r="A977" s="157"/>
      <c r="B977" s="163"/>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c r="A978" s="157"/>
      <c r="B978" s="163"/>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c r="A979" s="157"/>
      <c r="B979" s="163"/>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c r="A980" s="157"/>
      <c r="B980" s="163"/>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c r="A981" s="157"/>
      <c r="B981" s="163"/>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c r="A982" s="157"/>
      <c r="B982" s="163"/>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c r="A983" s="157"/>
      <c r="B983" s="163"/>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c r="A984" s="157"/>
      <c r="B984" s="163"/>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c r="A985" s="157"/>
      <c r="B985" s="163"/>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c r="A986" s="157"/>
      <c r="B986" s="163"/>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c r="A987" s="157"/>
      <c r="B987" s="163"/>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c r="A988" s="157"/>
      <c r="B988" s="163"/>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c r="A989" s="157"/>
      <c r="B989" s="163"/>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c r="A990" s="157"/>
      <c r="B990" s="163"/>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c r="A991" s="157"/>
      <c r="B991" s="163"/>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c r="A992" s="157"/>
      <c r="B992" s="163"/>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c r="A993" s="157"/>
      <c r="B993" s="163"/>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c r="A994" s="157"/>
      <c r="B994" s="163"/>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c r="A995" s="157"/>
      <c r="B995" s="163"/>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c r="A996" s="157"/>
      <c r="B996" s="163"/>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c r="A997" s="157"/>
      <c r="B997" s="163"/>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c r="A998" s="157"/>
      <c r="B998" s="163"/>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c r="A999" s="157"/>
      <c r="B999" s="163"/>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c r="A1000" s="157"/>
      <c r="B1000" s="163"/>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3">
    <mergeCell ref="A1:B1"/>
    <mergeCell ref="A4:A12"/>
    <mergeCell ref="A13:A23"/>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2" zoomScale="60" zoomScaleNormal="100" workbookViewId="0">
      <selection activeCell="G46" sqref="G46:J47"/>
    </sheetView>
  </sheetViews>
  <sheetFormatPr baseColWidth="10" defaultColWidth="14.42578125" defaultRowHeight="15" customHeight="1"/>
  <cols>
    <col min="1" max="1" width="25.140625" customWidth="1"/>
    <col min="2" max="2" width="27.425781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2.25" customHeight="1">
      <c r="A2" s="741" t="s">
        <v>522</v>
      </c>
      <c r="B2" s="180" t="s">
        <v>523</v>
      </c>
      <c r="C2" s="707" t="str">
        <f>'Plan de acción'!AF38</f>
        <v>Áreas de la ciudad intervenidas mediante estrategias del cuidado que cuentan con servicios de desarrollo empresarial, empleo y/o emprendimiento integrados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33" customHeight="1">
      <c r="A3" s="739"/>
      <c r="B3" s="181" t="s">
        <v>524</v>
      </c>
      <c r="C3" s="713" t="s">
        <v>784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8" customHeight="1">
      <c r="A9" s="739"/>
      <c r="B9" s="744"/>
      <c r="C9" s="721" t="s">
        <v>533</v>
      </c>
      <c r="D9" s="692"/>
      <c r="E9" s="194"/>
      <c r="F9" s="722" t="s">
        <v>796</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797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23.75" customHeight="1">
      <c r="A12" s="739"/>
      <c r="B12" s="181" t="s">
        <v>537</v>
      </c>
      <c r="C12" s="713" t="s">
        <v>798</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4" t="str">
        <f>'Plan de acción'!AD27</f>
        <v>2.1.4. Servicios de gestión y colocación de empleo para la mitigación de barreras con un enfoque de cierre de brechas, a través de la Agencia Pública de Empleo Distrital (APED).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799</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acción'!AG38</f>
        <v>(Número de áreas de la ciudad intervenidas mediante estrategias del cuidado que cuentan con servicios para la integración de servicios de desarrollo empresarial, empleo y/o emprendimiento / Número total de áreas de la ciudad con estrategias del cuidado) * 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745</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25"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158"/>
      <c r="F33" s="159" t="s">
        <v>571</v>
      </c>
      <c r="G33" s="211">
        <v>2038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0.25</v>
      </c>
      <c r="E37" s="673"/>
      <c r="F37" s="762">
        <v>0.25</v>
      </c>
      <c r="G37" s="673"/>
      <c r="H37" s="762">
        <v>0.5</v>
      </c>
      <c r="I37" s="673"/>
      <c r="J37" s="762">
        <v>0.5</v>
      </c>
      <c r="K37" s="673"/>
      <c r="L37" s="762">
        <v>0.75</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0.75</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28"/>
      <c r="G43" s="228"/>
      <c r="H43" s="228"/>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16"/>
      <c r="G44" s="216"/>
      <c r="H44" s="216"/>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23" t="s">
        <v>801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803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804</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9"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0" zoomScale="60" zoomScaleNormal="100" workbookViewId="0">
      <selection activeCell="G46" sqref="G46:J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acción'!AF39</f>
        <v>Tasa de actualización de la información territorial de las actividades económicas de las localidades o UPL (según la normatividad vigente).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809</v>
      </c>
      <c r="G9" s="692"/>
      <c r="H9" s="194"/>
      <c r="I9" s="722" t="s">
        <v>810</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880" t="s">
        <v>963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811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acción'!C39</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acción'!AG39</f>
        <v>(Número de localidades o UPL con información territorial actualizada de sus actividades económicas/Número total de localidades o UPL)*100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335" t="s">
        <v>813</v>
      </c>
      <c r="K30" s="257"/>
      <c r="L30" s="279"/>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0.5</v>
      </c>
      <c r="E37" s="673"/>
      <c r="F37" s="762">
        <v>0.75</v>
      </c>
      <c r="G37" s="673"/>
      <c r="H37" s="762">
        <v>1</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814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815</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816</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817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815</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818</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L39:M39"/>
    <mergeCell ref="C14:D14"/>
    <mergeCell ref="F14:M14"/>
    <mergeCell ref="C15:M15"/>
    <mergeCell ref="C16:M16"/>
    <mergeCell ref="C17:M17"/>
    <mergeCell ref="D36:E36"/>
    <mergeCell ref="D37:E37"/>
    <mergeCell ref="F37:G37"/>
    <mergeCell ref="H37:I37"/>
    <mergeCell ref="J37:K37"/>
    <mergeCell ref="F36:G36"/>
    <mergeCell ref="H36:I36"/>
    <mergeCell ref="J36:K36"/>
    <mergeCell ref="L36:M36"/>
    <mergeCell ref="L38:M38"/>
    <mergeCell ref="C62:M62"/>
    <mergeCell ref="C52:M52"/>
    <mergeCell ref="C53:M53"/>
    <mergeCell ref="C54:M54"/>
    <mergeCell ref="C55:M55"/>
    <mergeCell ref="C56:M56"/>
    <mergeCell ref="C57:M57"/>
    <mergeCell ref="C58:M58"/>
    <mergeCell ref="A2:A15"/>
    <mergeCell ref="B14:B15"/>
    <mergeCell ref="B18:B24"/>
    <mergeCell ref="B25:B28"/>
    <mergeCell ref="B32:B34"/>
    <mergeCell ref="A16:A52"/>
    <mergeCell ref="B8:B10"/>
    <mergeCell ref="A53:A58"/>
    <mergeCell ref="A59:A61"/>
    <mergeCell ref="B35:B44"/>
    <mergeCell ref="B45:B48"/>
    <mergeCell ref="C59:M59"/>
    <mergeCell ref="C60:M60"/>
    <mergeCell ref="C61:M61"/>
    <mergeCell ref="L46:M47"/>
    <mergeCell ref="C49:M49"/>
    <mergeCell ref="C50:M50"/>
    <mergeCell ref="L40:M40"/>
    <mergeCell ref="D41:E41"/>
    <mergeCell ref="F41:G41"/>
    <mergeCell ref="F46:F47"/>
    <mergeCell ref="L41:M41"/>
    <mergeCell ref="F38:G38"/>
    <mergeCell ref="G46:J47"/>
    <mergeCell ref="D38:E38"/>
    <mergeCell ref="H41:I41"/>
    <mergeCell ref="J41:K41"/>
    <mergeCell ref="D40:E40"/>
    <mergeCell ref="F40:G40"/>
    <mergeCell ref="H40:I40"/>
    <mergeCell ref="J40:K40"/>
    <mergeCell ref="H39:I39"/>
    <mergeCell ref="J39:K39"/>
    <mergeCell ref="D42:E42"/>
    <mergeCell ref="D43:E43"/>
    <mergeCell ref="H38:I38"/>
    <mergeCell ref="D39:E39"/>
    <mergeCell ref="F39:G39"/>
    <mergeCell ref="J38:K38"/>
    <mergeCell ref="L37:M37"/>
    <mergeCell ref="C6:M6"/>
    <mergeCell ref="C13:M13"/>
    <mergeCell ref="C9:D9"/>
    <mergeCell ref="C10:D10"/>
    <mergeCell ref="C7:D7"/>
    <mergeCell ref="I7:M7"/>
    <mergeCell ref="F9:G9"/>
    <mergeCell ref="I9:J9"/>
    <mergeCell ref="F10:G10"/>
    <mergeCell ref="I10:J10"/>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1" zoomScale="60" zoomScaleNormal="100"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acción'!AF40</f>
        <v>Lineamientos para la formulación de proyectos de empleo, emprendimiento y fortalecimiento empresarial en las líneas de inversión del CONFIS (Número/Constante).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t="s">
        <v>820</v>
      </c>
      <c r="J9" s="692"/>
      <c r="K9" s="194"/>
      <c r="L9" s="195"/>
      <c r="M9" s="196"/>
      <c r="N9" s="149"/>
      <c r="O9" s="336"/>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821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822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acción'!C40</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acción'!AG40</f>
        <v>Sumatoria de lineamientos para la formulación de proyectos de empleo, emprendimiento y fortalecimiento empresarial en las líneas de inversión del CONFIS (cada 4 años).</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823</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1"/>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1"/>
      <c r="D37" s="754" t="s">
        <v>633</v>
      </c>
      <c r="E37" s="673"/>
      <c r="F37" s="754">
        <v>1</v>
      </c>
      <c r="G37" s="673"/>
      <c r="H37" s="754" t="s">
        <v>633</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91"/>
      <c r="D39" s="754">
        <v>1</v>
      </c>
      <c r="E39" s="673"/>
      <c r="F39" s="754" t="s">
        <v>633</v>
      </c>
      <c r="G39" s="673"/>
      <c r="H39" s="754" t="s">
        <v>633</v>
      </c>
      <c r="I39" s="673"/>
      <c r="J39" s="754" t="s">
        <v>633</v>
      </c>
      <c r="K39" s="673"/>
      <c r="L39" s="754">
        <v>1</v>
      </c>
      <c r="M39" s="712"/>
      <c r="N39" s="149"/>
      <c r="O39" s="149"/>
      <c r="P39" s="149"/>
      <c r="Q39" s="149"/>
      <c r="R39" s="149"/>
      <c r="S39" s="149"/>
      <c r="T39" s="149"/>
      <c r="U39" s="149"/>
      <c r="V39" s="149"/>
      <c r="W39" s="149"/>
      <c r="X39" s="149"/>
      <c r="Y39" s="149"/>
      <c r="Z39" s="149"/>
    </row>
    <row r="40" spans="1:26" ht="15.75" customHeight="1">
      <c r="A40" s="739"/>
      <c r="B40" s="744"/>
      <c r="C40" s="291"/>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1"/>
      <c r="D41" s="754" t="s">
        <v>633</v>
      </c>
      <c r="E41" s="673"/>
      <c r="F41" s="754" t="s">
        <v>633</v>
      </c>
      <c r="G41" s="673"/>
      <c r="H41" s="754" t="s">
        <v>633</v>
      </c>
      <c r="I41" s="673"/>
      <c r="J41" s="754">
        <v>1</v>
      </c>
      <c r="K41" s="673"/>
      <c r="L41" s="754" t="s">
        <v>633</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1"/>
      <c r="D43" s="754">
        <v>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824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826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1"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5" zoomScale="60" zoomScaleNormal="100" workbookViewId="0">
      <selection activeCell="C62" sqref="C62:M6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acción'!AF41</f>
        <v xml:space="preserve">Conceptos técnicos dados en relación al cumplimiento de cadena lógica de la formulación de proyectos de desarrollo local frente a los conceptos de gasto </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t="s">
        <v>640</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827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828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acción'!C40</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51" customHeight="1">
      <c r="A17" s="739"/>
      <c r="B17" s="181" t="s">
        <v>543</v>
      </c>
      <c r="C17" s="707" t="str">
        <f>'Plan de acción'!AG41</f>
        <v>(Número de conceptos técnicos emitidos para la formulación de los proyectos a ejecutarse bajo los lineamientos de los conceptos de gasto determinados para los planes de desarrollo local/Número de solicitudes de conceptos técnicos para la formulación de los proyectos a ejecutarse bajo los lineamientos de los conceptos de gasto determinados para los planes de desarrollo local)*100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337"/>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13" t="s">
        <v>829</v>
      </c>
      <c r="G23" s="338"/>
      <c r="H23" s="338"/>
      <c r="I23" s="338"/>
      <c r="J23" s="338"/>
      <c r="K23" s="338"/>
      <c r="L23" s="338"/>
      <c r="M23" s="339"/>
      <c r="N23" s="149"/>
      <c r="O23" s="149"/>
      <c r="P23" s="149"/>
      <c r="Q23" s="149"/>
      <c r="R23" s="149"/>
      <c r="S23" s="149"/>
      <c r="T23" s="149"/>
      <c r="U23" s="149"/>
      <c r="V23" s="149"/>
      <c r="W23" s="149"/>
      <c r="X23" s="149"/>
      <c r="Y23" s="149"/>
      <c r="Z23" s="149"/>
    </row>
    <row r="24" spans="1:26" ht="9.75" customHeight="1">
      <c r="A24" s="739"/>
      <c r="B24" s="745"/>
      <c r="C24" s="215"/>
      <c r="D24" s="216"/>
      <c r="E24" s="216"/>
      <c r="F24" s="340"/>
      <c r="G24" s="340"/>
      <c r="H24" s="340"/>
      <c r="I24" s="340"/>
      <c r="J24" s="340"/>
      <c r="K24" s="340"/>
      <c r="L24" s="340"/>
      <c r="M24" s="341"/>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1</v>
      </c>
      <c r="E37" s="673"/>
      <c r="F37" s="762">
        <v>1</v>
      </c>
      <c r="G37" s="673"/>
      <c r="H37" s="762">
        <v>1</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830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882" t="s">
        <v>831</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3" zoomScale="60" zoomScaleNormal="100" workbookViewId="0">
      <selection activeCell="G46" sqref="G46:J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acción'!AF42</f>
        <v>Localidades o UPL  (según corresponda) asistidas técnicamente para la formulación de proyectos de desarrollo económico en el marco de los Planes de Desarrollo Local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832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833</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acción'!C42</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4" t="str">
        <f>'Plan de acción'!AG42</f>
        <v>(Número de localidades o UPL  (según corresponda) asistidas técnicamente para la formulación de proyectos de desarrollo económico en el marco de los Planes de Desarrollo Local/Número total de localidades o UPL (según corresponda)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834</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2"/>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v>
      </c>
      <c r="E37" s="673"/>
      <c r="F37" s="762">
        <v>0.2</v>
      </c>
      <c r="G37" s="673"/>
      <c r="H37" s="762">
        <v>0.3</v>
      </c>
      <c r="I37" s="673"/>
      <c r="J37" s="762">
        <v>0.3</v>
      </c>
      <c r="K37" s="673"/>
      <c r="L37" s="762">
        <v>0.4</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0.4</v>
      </c>
      <c r="E39" s="673"/>
      <c r="F39" s="762">
        <v>0.5</v>
      </c>
      <c r="G39" s="673"/>
      <c r="H39" s="762">
        <v>0.5</v>
      </c>
      <c r="I39" s="673"/>
      <c r="J39" s="762">
        <v>0.6</v>
      </c>
      <c r="K39" s="673"/>
      <c r="L39" s="762">
        <v>0.6</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0.7</v>
      </c>
      <c r="E41" s="673"/>
      <c r="F41" s="762">
        <v>0.7</v>
      </c>
      <c r="G41" s="673"/>
      <c r="H41" s="762">
        <v>0.7</v>
      </c>
      <c r="I41" s="673"/>
      <c r="J41" s="762">
        <v>0.7</v>
      </c>
      <c r="K41" s="673"/>
      <c r="L41" s="762">
        <v>0.7</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0.7</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835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836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6" zoomScale="60" zoomScaleNormal="100" workbookViewId="0">
      <selection activeCell="D47" sqref="D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acción'!AF43</f>
        <v>Políticas, estrategias o programas de competencia del sector desarrollo económico de otras entidades distritales asistidas por la SDDE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837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838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acción'!C43</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acción'!AG43</f>
        <v>(Número de políticas, estrategias o programas de competencia del sector desarrollo económico de otras entidades distritales asistidas por la SDDE/Número de políticas, estrategias o programas de competencia del sector desarrollo económico estructuradas)*100.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745</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11" t="s">
        <v>839</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342"/>
      <c r="E34" s="236"/>
      <c r="F34" s="159"/>
      <c r="G34" s="236"/>
      <c r="H34" s="236"/>
      <c r="I34" s="231"/>
      <c r="J34" s="236"/>
      <c r="K34" s="236"/>
      <c r="L34" s="195"/>
      <c r="M34" s="196"/>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228" t="s">
        <v>840</v>
      </c>
      <c r="E36" s="228"/>
      <c r="F36" s="228" t="s">
        <v>841</v>
      </c>
      <c r="G36" s="228"/>
      <c r="H36" s="343" t="s">
        <v>842</v>
      </c>
      <c r="I36" s="343"/>
      <c r="J36" s="343" t="s">
        <v>843</v>
      </c>
      <c r="K36" s="228"/>
      <c r="L36" s="228" t="s">
        <v>844</v>
      </c>
      <c r="M36" s="344"/>
      <c r="N36" s="149"/>
      <c r="O36" s="149"/>
      <c r="P36" s="149"/>
      <c r="Q36" s="149"/>
      <c r="R36" s="149"/>
      <c r="S36" s="149"/>
      <c r="T36" s="149"/>
      <c r="U36" s="149"/>
      <c r="V36" s="149"/>
      <c r="W36" s="149"/>
      <c r="X36" s="149"/>
      <c r="Y36" s="149"/>
      <c r="Z36" s="149"/>
    </row>
    <row r="37" spans="1:26" ht="15.75" customHeight="1">
      <c r="A37" s="739"/>
      <c r="B37" s="744"/>
      <c r="C37" s="208"/>
      <c r="D37" s="345">
        <v>1</v>
      </c>
      <c r="E37" s="346"/>
      <c r="F37" s="345">
        <v>1</v>
      </c>
      <c r="G37" s="346"/>
      <c r="H37" s="345">
        <v>1</v>
      </c>
      <c r="I37" s="346"/>
      <c r="J37" s="345">
        <v>1</v>
      </c>
      <c r="K37" s="346"/>
      <c r="L37" s="345">
        <v>1</v>
      </c>
      <c r="M37" s="347"/>
      <c r="N37" s="149"/>
      <c r="O37" s="149"/>
      <c r="P37" s="149"/>
      <c r="Q37" s="149"/>
      <c r="R37" s="149"/>
      <c r="S37" s="149"/>
      <c r="T37" s="149"/>
      <c r="U37" s="149"/>
      <c r="V37" s="149"/>
      <c r="W37" s="149"/>
      <c r="X37" s="149"/>
      <c r="Y37" s="149"/>
      <c r="Z37" s="149"/>
    </row>
    <row r="38" spans="1:26" ht="15.75" customHeight="1">
      <c r="A38" s="739"/>
      <c r="B38" s="744"/>
      <c r="C38" s="208"/>
      <c r="D38" s="228" t="s">
        <v>845</v>
      </c>
      <c r="E38" s="228"/>
      <c r="F38" s="228" t="s">
        <v>846</v>
      </c>
      <c r="G38" s="228"/>
      <c r="H38" s="343" t="s">
        <v>847</v>
      </c>
      <c r="I38" s="343"/>
      <c r="J38" s="343" t="s">
        <v>848</v>
      </c>
      <c r="K38" s="228"/>
      <c r="L38" s="228" t="s">
        <v>849</v>
      </c>
      <c r="M38" s="348"/>
      <c r="N38" s="149"/>
      <c r="O38" s="149"/>
      <c r="P38" s="149"/>
      <c r="Q38" s="149"/>
      <c r="R38" s="149"/>
      <c r="S38" s="149"/>
      <c r="T38" s="149"/>
      <c r="U38" s="149"/>
      <c r="V38" s="149"/>
      <c r="W38" s="149"/>
      <c r="X38" s="149"/>
      <c r="Y38" s="149"/>
      <c r="Z38" s="149"/>
    </row>
    <row r="39" spans="1:26" ht="15.75" customHeight="1">
      <c r="A39" s="739"/>
      <c r="B39" s="744"/>
      <c r="C39" s="208"/>
      <c r="D39" s="345">
        <v>1</v>
      </c>
      <c r="E39" s="346"/>
      <c r="F39" s="345">
        <v>1</v>
      </c>
      <c r="G39" s="346"/>
      <c r="H39" s="345">
        <v>1</v>
      </c>
      <c r="I39" s="346"/>
      <c r="J39" s="345">
        <v>1</v>
      </c>
      <c r="K39" s="346"/>
      <c r="L39" s="345">
        <v>1</v>
      </c>
      <c r="M39" s="347"/>
      <c r="N39" s="149"/>
      <c r="O39" s="149"/>
      <c r="P39" s="149"/>
      <c r="Q39" s="149"/>
      <c r="R39" s="149"/>
      <c r="S39" s="149"/>
      <c r="T39" s="149"/>
      <c r="U39" s="149"/>
      <c r="V39" s="149"/>
      <c r="W39" s="149"/>
      <c r="X39" s="149"/>
      <c r="Y39" s="149"/>
      <c r="Z39" s="149"/>
    </row>
    <row r="40" spans="1:26" ht="15.75" customHeight="1">
      <c r="A40" s="739"/>
      <c r="B40" s="744"/>
      <c r="C40" s="208"/>
      <c r="D40" s="228" t="s">
        <v>850</v>
      </c>
      <c r="E40" s="228"/>
      <c r="F40" s="228" t="s">
        <v>851</v>
      </c>
      <c r="G40" s="228"/>
      <c r="H40" s="343" t="s">
        <v>852</v>
      </c>
      <c r="I40" s="343"/>
      <c r="J40" s="343" t="s">
        <v>853</v>
      </c>
      <c r="K40" s="228"/>
      <c r="L40" s="228" t="s">
        <v>854</v>
      </c>
      <c r="M40" s="348"/>
      <c r="N40" s="149"/>
      <c r="O40" s="149"/>
      <c r="P40" s="149"/>
      <c r="Q40" s="149"/>
      <c r="R40" s="149"/>
      <c r="S40" s="149"/>
      <c r="T40" s="149"/>
      <c r="U40" s="149"/>
      <c r="V40" s="149"/>
      <c r="W40" s="149"/>
      <c r="X40" s="149"/>
      <c r="Y40" s="149"/>
      <c r="Z40" s="149"/>
    </row>
    <row r="41" spans="1:26" ht="15.75" customHeight="1">
      <c r="A41" s="739"/>
      <c r="B41" s="744"/>
      <c r="C41" s="208"/>
      <c r="D41" s="345">
        <v>1</v>
      </c>
      <c r="E41" s="346"/>
      <c r="F41" s="345">
        <v>1</v>
      </c>
      <c r="G41" s="346"/>
      <c r="H41" s="345">
        <v>1</v>
      </c>
      <c r="I41" s="346"/>
      <c r="J41" s="345">
        <v>1</v>
      </c>
      <c r="K41" s="346"/>
      <c r="L41" s="345">
        <v>1</v>
      </c>
      <c r="M41" s="347"/>
      <c r="N41" s="149"/>
      <c r="O41" s="149"/>
      <c r="P41" s="149"/>
      <c r="Q41" s="149"/>
      <c r="R41" s="149"/>
      <c r="S41" s="149"/>
      <c r="T41" s="149"/>
      <c r="U41" s="149"/>
      <c r="V41" s="149"/>
      <c r="W41" s="149"/>
      <c r="X41" s="149"/>
      <c r="Y41" s="149"/>
      <c r="Z41" s="149"/>
    </row>
    <row r="42" spans="1:26" ht="15.75" customHeight="1">
      <c r="A42" s="739"/>
      <c r="B42" s="744"/>
      <c r="C42" s="208"/>
      <c r="D42" s="294" t="s">
        <v>855</v>
      </c>
      <c r="E42" s="29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345">
        <v>1</v>
      </c>
      <c r="E43" s="346"/>
      <c r="F43" s="252"/>
      <c r="G43" s="228"/>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198"/>
      <c r="E44" s="198"/>
      <c r="F44" s="266"/>
      <c r="G44" s="266"/>
      <c r="H44" s="883"/>
      <c r="I44" s="692"/>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6"/>
      <c r="E45" s="206"/>
      <c r="F45" s="206"/>
      <c r="G45" s="206"/>
      <c r="H45" s="206"/>
      <c r="I45" s="206"/>
      <c r="J45" s="206"/>
      <c r="K45" s="206"/>
      <c r="L45" s="195"/>
      <c r="M45" s="196"/>
      <c r="N45" s="149"/>
      <c r="O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856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836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C61:M61"/>
    <mergeCell ref="C62:M62"/>
    <mergeCell ref="C11:M11"/>
    <mergeCell ref="C12:M12"/>
    <mergeCell ref="C56:M56"/>
    <mergeCell ref="C57:M57"/>
    <mergeCell ref="C58:M58"/>
    <mergeCell ref="C59:M59"/>
    <mergeCell ref="C60:M60"/>
    <mergeCell ref="C55:M55"/>
    <mergeCell ref="H44:I44"/>
    <mergeCell ref="F46:F47"/>
    <mergeCell ref="G46:J47"/>
    <mergeCell ref="L46:M47"/>
    <mergeCell ref="C49:M49"/>
    <mergeCell ref="C50:M50"/>
    <mergeCell ref="A59:A61"/>
    <mergeCell ref="A2:A15"/>
    <mergeCell ref="B14:B15"/>
    <mergeCell ref="B18:B24"/>
    <mergeCell ref="B25:B28"/>
    <mergeCell ref="B32:B34"/>
    <mergeCell ref="B35:B44"/>
    <mergeCell ref="B45:B48"/>
    <mergeCell ref="B8:B10"/>
    <mergeCell ref="A16:A52"/>
    <mergeCell ref="A53:A58"/>
    <mergeCell ref="C54:M54"/>
    <mergeCell ref="C53:M53"/>
    <mergeCell ref="C16:M16"/>
    <mergeCell ref="C17:M17"/>
    <mergeCell ref="F23:L23"/>
    <mergeCell ref="J30:L30"/>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3">
        <x14:dataValidation type="list" allowBlank="1" showErrorMessage="1">
          <x14:formula1>
            <xm:f>Desplegables!$I$4:$I$18</xm:f>
          </x14:formula1>
          <xm:sqref>C7</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acción'!AF44</f>
        <v>Tasa de interdependencias económicas de la Región Metropolitana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857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87" customHeight="1">
      <c r="A12" s="739"/>
      <c r="B12" s="181" t="s">
        <v>537</v>
      </c>
      <c r="C12" s="884" t="s">
        <v>858</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acción'!C44</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acción'!AG44</f>
        <v>Interdependencias económicas de la región metropolitana = 
((( 1 si ∆% conmutación laboral total &gt; 0% | 0 de lo contrario) + (1 si ∆% conmutación viajes por turismo total &gt; 0% | 0 de lo contrario) + (1 si ∆% toneladas de abastecimiento alimentario &gt; 0% | 0 de lo contrario) ) / 3) *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t="s">
        <v>649</v>
      </c>
      <c r="E30" s="228"/>
      <c r="F30" s="229" t="s">
        <v>565</v>
      </c>
      <c r="G30" s="285" t="s">
        <v>649</v>
      </c>
      <c r="H30" s="228"/>
      <c r="I30" s="229" t="s">
        <v>567</v>
      </c>
      <c r="J30" s="754"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432">
        <v>1</v>
      </c>
      <c r="E37" s="349"/>
      <c r="F37" s="432">
        <v>1</v>
      </c>
      <c r="G37" s="349"/>
      <c r="H37" s="432">
        <v>1</v>
      </c>
      <c r="I37" s="349"/>
      <c r="J37" s="432">
        <v>1</v>
      </c>
      <c r="K37" s="349"/>
      <c r="L37" s="432">
        <v>1</v>
      </c>
      <c r="M37" s="350"/>
      <c r="N37" s="149"/>
      <c r="O37" s="149"/>
      <c r="P37" s="149"/>
      <c r="Q37" s="149"/>
      <c r="R37" s="149"/>
      <c r="S37" s="149"/>
      <c r="T37" s="149"/>
      <c r="U37" s="149"/>
      <c r="V37" s="149"/>
      <c r="W37" s="149"/>
      <c r="X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432">
        <v>1</v>
      </c>
      <c r="E39" s="349"/>
      <c r="F39" s="432">
        <v>1</v>
      </c>
      <c r="G39" s="349"/>
      <c r="H39" s="432">
        <v>1</v>
      </c>
      <c r="I39" s="349"/>
      <c r="J39" s="432">
        <v>1</v>
      </c>
      <c r="K39" s="349"/>
      <c r="L39" s="432">
        <v>1</v>
      </c>
      <c r="M39" s="350"/>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432">
        <v>1</v>
      </c>
      <c r="E41" s="349"/>
      <c r="F41" s="432">
        <v>1</v>
      </c>
      <c r="G41" s="349"/>
      <c r="H41" s="432">
        <v>1</v>
      </c>
      <c r="I41" s="349"/>
      <c r="J41" s="432">
        <v>1</v>
      </c>
      <c r="K41" s="349"/>
      <c r="L41" s="432">
        <v>1</v>
      </c>
      <c r="M41" s="350"/>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432">
        <v>1</v>
      </c>
      <c r="E43" s="346"/>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859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C61:M61"/>
    <mergeCell ref="C62:M62"/>
    <mergeCell ref="C14:D14"/>
    <mergeCell ref="F14:M14"/>
    <mergeCell ref="C15:M15"/>
    <mergeCell ref="C16:M16"/>
    <mergeCell ref="C17:M17"/>
    <mergeCell ref="C55:M55"/>
    <mergeCell ref="C56:M56"/>
    <mergeCell ref="D40:E40"/>
    <mergeCell ref="C53:M53"/>
    <mergeCell ref="C54:M54"/>
    <mergeCell ref="F40:G40"/>
    <mergeCell ref="H40:I40"/>
    <mergeCell ref="D42:E42"/>
    <mergeCell ref="F46:F47"/>
    <mergeCell ref="C6:M6"/>
    <mergeCell ref="C13:M13"/>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2:M2"/>
    <mergeCell ref="C3:M3"/>
    <mergeCell ref="F4:G4"/>
    <mergeCell ref="I4:M4"/>
    <mergeCell ref="C5:M5"/>
    <mergeCell ref="C7:D7"/>
    <mergeCell ref="I7:M7"/>
    <mergeCell ref="B8:B10"/>
    <mergeCell ref="C9:D9"/>
    <mergeCell ref="C10:D10"/>
    <mergeCell ref="F9:G9"/>
    <mergeCell ref="I9:J9"/>
    <mergeCell ref="F10:G10"/>
    <mergeCell ref="I10:J10"/>
    <mergeCell ref="C49:M49"/>
    <mergeCell ref="D36:E36"/>
    <mergeCell ref="D38:E38"/>
    <mergeCell ref="F38:G38"/>
    <mergeCell ref="H38:I38"/>
    <mergeCell ref="J38:K38"/>
    <mergeCell ref="F36:G36"/>
    <mergeCell ref="H36:I36"/>
    <mergeCell ref="J36:K36"/>
    <mergeCell ref="L36:M36"/>
    <mergeCell ref="J40:K40"/>
    <mergeCell ref="L40:M40"/>
    <mergeCell ref="L38:M38"/>
    <mergeCell ref="J30:L30"/>
    <mergeCell ref="C11:M11"/>
    <mergeCell ref="C12:M12"/>
    <mergeCell ref="G46:J47"/>
    <mergeCell ref="L46:M47"/>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1" zoomScale="60" zoomScaleNormal="100" workbookViewId="0">
      <selection activeCell="B51" sqref="B5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4.5" customHeight="1">
      <c r="A2" s="741" t="s">
        <v>522</v>
      </c>
      <c r="B2" s="180" t="s">
        <v>523</v>
      </c>
      <c r="C2" s="707" t="str">
        <f>'Plan de acción'!AF45</f>
        <v>Actores participantes en el marco de la estrategia de articulación y coordinación de los servicios de empleabilidad en el Distrito de Bogotá D.C.</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48.75" customHeight="1">
      <c r="A11" s="739"/>
      <c r="B11" s="181" t="s">
        <v>535</v>
      </c>
      <c r="C11" s="713" t="s">
        <v>860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861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4" t="str">
        <f>'Plan de acción'!C45</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61" t="s">
        <v>633</v>
      </c>
      <c r="D16" s="669"/>
      <c r="E16" s="669"/>
      <c r="F16" s="669"/>
      <c r="G16" s="669"/>
      <c r="H16" s="669"/>
      <c r="I16" s="669"/>
      <c r="J16" s="669"/>
      <c r="K16" s="669"/>
      <c r="L16" s="669"/>
      <c r="M16" s="737"/>
      <c r="N16" s="149"/>
      <c r="O16" s="149"/>
      <c r="P16" s="149"/>
      <c r="Q16" s="149"/>
      <c r="R16" s="149"/>
      <c r="S16" s="149"/>
      <c r="T16" s="149"/>
      <c r="U16" s="149"/>
      <c r="V16" s="149"/>
      <c r="W16" s="149"/>
      <c r="X16" s="149"/>
      <c r="Y16" s="149"/>
      <c r="Z16" s="149"/>
    </row>
    <row r="17" spans="1:26" ht="15.75">
      <c r="A17" s="739"/>
      <c r="B17" s="181" t="s">
        <v>543</v>
      </c>
      <c r="C17" s="713" t="str">
        <f>'Plan de acción'!AG45</f>
        <v>Sumatoria del número de actores participantes en el marco de la estrategia de articulación y coordinación de los servicios de empleabilidad en el Distrito de Bogotá D.C.</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862</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764"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744"/>
      <c r="C30" s="226" t="s">
        <v>564</v>
      </c>
      <c r="D30" s="211" t="s">
        <v>649</v>
      </c>
      <c r="E30" s="159"/>
      <c r="F30" s="351" t="s">
        <v>565</v>
      </c>
      <c r="G30" s="211" t="s">
        <v>649</v>
      </c>
      <c r="H30" s="159"/>
      <c r="I30" s="231" t="s">
        <v>567</v>
      </c>
      <c r="J30" s="886" t="s">
        <v>863</v>
      </c>
      <c r="K30" s="666"/>
      <c r="L30" s="673"/>
      <c r="M30" s="232"/>
      <c r="N30" s="149"/>
      <c r="O30" s="149"/>
      <c r="P30" s="149"/>
      <c r="Q30" s="149"/>
      <c r="R30" s="149"/>
      <c r="S30" s="149"/>
      <c r="T30" s="149"/>
      <c r="U30" s="149"/>
      <c r="V30" s="149"/>
      <c r="W30" s="149"/>
      <c r="X30" s="149"/>
      <c r="Y30" s="149"/>
      <c r="Z30" s="149"/>
    </row>
    <row r="31" spans="1:26" ht="15.75" customHeight="1">
      <c r="A31" s="739"/>
      <c r="B31" s="745"/>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352"/>
      <c r="E32" s="352"/>
      <c r="F32" s="352"/>
      <c r="G32" s="352"/>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890" t="s">
        <v>574</v>
      </c>
      <c r="E36" s="729"/>
      <c r="F36" s="890" t="s">
        <v>575</v>
      </c>
      <c r="G36" s="729"/>
      <c r="H36" s="890" t="s">
        <v>576</v>
      </c>
      <c r="I36" s="729"/>
      <c r="J36" s="890" t="s">
        <v>577</v>
      </c>
      <c r="K36" s="729"/>
      <c r="L36" s="890" t="s">
        <v>578</v>
      </c>
      <c r="M36" s="730"/>
      <c r="N36" s="149"/>
      <c r="O36" s="149"/>
      <c r="P36" s="149"/>
      <c r="Q36" s="149"/>
      <c r="R36" s="149"/>
      <c r="S36" s="149"/>
      <c r="T36" s="149"/>
      <c r="U36" s="149"/>
      <c r="V36" s="149"/>
      <c r="W36" s="149"/>
      <c r="X36" s="149"/>
      <c r="Y36" s="149"/>
      <c r="Z36" s="149"/>
    </row>
    <row r="37" spans="1:26" ht="15.75" customHeight="1">
      <c r="A37" s="739"/>
      <c r="B37" s="744"/>
      <c r="C37" s="245"/>
      <c r="D37" s="885">
        <v>5</v>
      </c>
      <c r="E37" s="673"/>
      <c r="F37" s="885">
        <v>5</v>
      </c>
      <c r="G37" s="673"/>
      <c r="H37" s="885">
        <v>7</v>
      </c>
      <c r="I37" s="673"/>
      <c r="J37" s="885">
        <v>8</v>
      </c>
      <c r="K37" s="673"/>
      <c r="L37" s="885">
        <v>10</v>
      </c>
      <c r="M37" s="673"/>
      <c r="N37" s="149"/>
      <c r="O37" s="149"/>
      <c r="P37" s="149"/>
      <c r="Q37" s="149"/>
      <c r="R37" s="149"/>
      <c r="S37" s="149"/>
      <c r="T37" s="149"/>
      <c r="U37" s="149"/>
      <c r="V37" s="149"/>
      <c r="W37" s="149"/>
      <c r="X37" s="149"/>
      <c r="Y37" s="149"/>
      <c r="Z37" s="149"/>
    </row>
    <row r="38" spans="1:26" ht="15.75" customHeight="1">
      <c r="A38" s="739"/>
      <c r="B38" s="744"/>
      <c r="C38" s="208"/>
      <c r="D38" s="887" t="s">
        <v>579</v>
      </c>
      <c r="E38" s="889"/>
      <c r="F38" s="887" t="s">
        <v>580</v>
      </c>
      <c r="G38" s="889"/>
      <c r="H38" s="887" t="s">
        <v>581</v>
      </c>
      <c r="I38" s="889"/>
      <c r="J38" s="887" t="s">
        <v>582</v>
      </c>
      <c r="K38" s="889"/>
      <c r="L38" s="887" t="s">
        <v>583</v>
      </c>
      <c r="M38" s="888"/>
      <c r="N38" s="149"/>
      <c r="O38" s="149"/>
      <c r="P38" s="149"/>
      <c r="Q38" s="149"/>
      <c r="R38" s="149"/>
      <c r="S38" s="149"/>
      <c r="T38" s="149"/>
      <c r="U38" s="149"/>
      <c r="V38" s="149"/>
      <c r="W38" s="149"/>
      <c r="X38" s="149"/>
      <c r="Y38" s="149"/>
      <c r="Z38" s="149"/>
    </row>
    <row r="39" spans="1:26" ht="15.75" customHeight="1">
      <c r="A39" s="739"/>
      <c r="B39" s="744"/>
      <c r="C39" s="245"/>
      <c r="D39" s="885">
        <v>10</v>
      </c>
      <c r="E39" s="673"/>
      <c r="F39" s="885">
        <v>12</v>
      </c>
      <c r="G39" s="673"/>
      <c r="H39" s="885">
        <v>14</v>
      </c>
      <c r="I39" s="673"/>
      <c r="J39" s="885">
        <v>16</v>
      </c>
      <c r="K39" s="673"/>
      <c r="L39" s="885">
        <v>16</v>
      </c>
      <c r="M39" s="673"/>
      <c r="N39" s="149"/>
      <c r="O39" s="149"/>
      <c r="P39" s="149"/>
      <c r="Q39" s="149"/>
      <c r="R39" s="149"/>
      <c r="S39" s="149"/>
      <c r="T39" s="149"/>
      <c r="U39" s="149"/>
      <c r="V39" s="149"/>
      <c r="W39" s="149"/>
      <c r="X39" s="149"/>
      <c r="Y39" s="149"/>
      <c r="Z39" s="149"/>
    </row>
    <row r="40" spans="1:26" ht="15.75" customHeight="1">
      <c r="A40" s="739"/>
      <c r="B40" s="744"/>
      <c r="C40" s="208"/>
      <c r="D40" s="887" t="s">
        <v>584</v>
      </c>
      <c r="E40" s="889"/>
      <c r="F40" s="887" t="s">
        <v>585</v>
      </c>
      <c r="G40" s="889"/>
      <c r="H40" s="887" t="s">
        <v>586</v>
      </c>
      <c r="I40" s="889"/>
      <c r="J40" s="887" t="s">
        <v>587</v>
      </c>
      <c r="K40" s="889"/>
      <c r="L40" s="887" t="s">
        <v>588</v>
      </c>
      <c r="M40" s="888"/>
      <c r="N40" s="149"/>
      <c r="O40" s="149"/>
      <c r="P40" s="149"/>
      <c r="Q40" s="149"/>
      <c r="R40" s="149"/>
      <c r="S40" s="149"/>
      <c r="T40" s="149"/>
      <c r="U40" s="149"/>
      <c r="V40" s="149"/>
      <c r="W40" s="149"/>
      <c r="X40" s="149"/>
      <c r="Y40" s="149"/>
      <c r="Z40" s="149"/>
    </row>
    <row r="41" spans="1:26" ht="15.75" customHeight="1">
      <c r="A41" s="739"/>
      <c r="B41" s="744"/>
      <c r="C41" s="245"/>
      <c r="D41" s="885">
        <v>17</v>
      </c>
      <c r="E41" s="673"/>
      <c r="F41" s="885">
        <v>18</v>
      </c>
      <c r="G41" s="673"/>
      <c r="H41" s="885">
        <v>19</v>
      </c>
      <c r="I41" s="673"/>
      <c r="J41" s="885">
        <v>20</v>
      </c>
      <c r="K41" s="673"/>
      <c r="L41" s="885">
        <v>20</v>
      </c>
      <c r="M41" s="673"/>
      <c r="N41" s="149"/>
      <c r="O41" s="149"/>
      <c r="P41" s="149"/>
      <c r="Q41" s="149"/>
      <c r="R41" s="149"/>
      <c r="S41" s="149"/>
      <c r="T41" s="149"/>
      <c r="U41" s="149"/>
      <c r="V41" s="149"/>
      <c r="W41" s="149"/>
      <c r="X41" s="149"/>
      <c r="Y41" s="149"/>
      <c r="Z41" s="149"/>
    </row>
    <row r="42" spans="1:26" ht="15.75" customHeight="1">
      <c r="A42" s="739"/>
      <c r="B42" s="744"/>
      <c r="C42" s="208"/>
      <c r="D42" s="892" t="s">
        <v>589</v>
      </c>
      <c r="E42" s="666"/>
      <c r="F42" s="353"/>
      <c r="G42" s="354"/>
      <c r="H42" s="353"/>
      <c r="I42" s="354"/>
      <c r="J42" s="353"/>
      <c r="K42" s="354"/>
      <c r="L42" s="353"/>
      <c r="M42" s="355"/>
      <c r="N42" s="149"/>
      <c r="O42" s="149"/>
      <c r="P42" s="149"/>
      <c r="Q42" s="149"/>
      <c r="R42" s="149"/>
      <c r="S42" s="149"/>
      <c r="T42" s="149"/>
      <c r="U42" s="149"/>
      <c r="V42" s="149"/>
      <c r="W42" s="149"/>
      <c r="X42" s="149"/>
      <c r="Y42" s="149"/>
      <c r="Z42" s="149"/>
    </row>
    <row r="43" spans="1:26" ht="15.75" customHeight="1">
      <c r="A43" s="739"/>
      <c r="B43" s="744"/>
      <c r="C43" s="245"/>
      <c r="D43" s="885">
        <v>22</v>
      </c>
      <c r="E43" s="673"/>
      <c r="F43" s="353"/>
      <c r="G43" s="353"/>
      <c r="H43" s="353"/>
      <c r="I43" s="354"/>
      <c r="J43" s="353"/>
      <c r="K43" s="354"/>
      <c r="L43" s="353"/>
      <c r="M43" s="355"/>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864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719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acción'!DX24</f>
        <v>Subdirección de Empleo y Formación</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891" t="s">
        <v>865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F46:F47"/>
    <mergeCell ref="G46:J47"/>
    <mergeCell ref="L46:M47"/>
    <mergeCell ref="C49:M49"/>
    <mergeCell ref="C50:M50"/>
    <mergeCell ref="C6:M6"/>
    <mergeCell ref="C13:M13"/>
    <mergeCell ref="F38:G38"/>
    <mergeCell ref="H38:I38"/>
    <mergeCell ref="D39:E39"/>
    <mergeCell ref="F39:G39"/>
    <mergeCell ref="H39:I39"/>
    <mergeCell ref="J39:K39"/>
    <mergeCell ref="L39:M39"/>
    <mergeCell ref="J37:K37"/>
    <mergeCell ref="F36:G36"/>
    <mergeCell ref="H36:I36"/>
    <mergeCell ref="J36:K36"/>
    <mergeCell ref="L36:M36"/>
    <mergeCell ref="J38:K38"/>
    <mergeCell ref="L38:M38"/>
    <mergeCell ref="C2:M2"/>
    <mergeCell ref="C3:M3"/>
    <mergeCell ref="F4:G4"/>
    <mergeCell ref="I4:M4"/>
    <mergeCell ref="C5:M5"/>
    <mergeCell ref="C56:M56"/>
    <mergeCell ref="C57:M57"/>
    <mergeCell ref="C7:D7"/>
    <mergeCell ref="I7:M7"/>
    <mergeCell ref="B8:B10"/>
    <mergeCell ref="C9:D9"/>
    <mergeCell ref="C10:D10"/>
    <mergeCell ref="C11:M11"/>
    <mergeCell ref="C12:M12"/>
    <mergeCell ref="C14:D14"/>
    <mergeCell ref="F14:M14"/>
    <mergeCell ref="C15:M15"/>
    <mergeCell ref="C16:M16"/>
    <mergeCell ref="C17:M17"/>
    <mergeCell ref="D42:E42"/>
    <mergeCell ref="D43:E43"/>
    <mergeCell ref="C51:M51"/>
    <mergeCell ref="C52:M52"/>
    <mergeCell ref="C53:M53"/>
    <mergeCell ref="C54:M54"/>
    <mergeCell ref="C55:M55"/>
    <mergeCell ref="C58:M58"/>
    <mergeCell ref="C59:M59"/>
    <mergeCell ref="C60:M60"/>
    <mergeCell ref="C61:M61"/>
    <mergeCell ref="C62:M62"/>
    <mergeCell ref="B45:B48"/>
    <mergeCell ref="A53:A58"/>
    <mergeCell ref="A59:A61"/>
    <mergeCell ref="A2:A15"/>
    <mergeCell ref="B14:B15"/>
    <mergeCell ref="A16:A52"/>
    <mergeCell ref="B18:B24"/>
    <mergeCell ref="B25:B28"/>
    <mergeCell ref="B29:B31"/>
    <mergeCell ref="B32:B34"/>
    <mergeCell ref="L40:M40"/>
    <mergeCell ref="D41:E41"/>
    <mergeCell ref="F41:G41"/>
    <mergeCell ref="L41:M41"/>
    <mergeCell ref="B35:B44"/>
    <mergeCell ref="D38:E38"/>
    <mergeCell ref="H41:I41"/>
    <mergeCell ref="J41:K41"/>
    <mergeCell ref="D40:E40"/>
    <mergeCell ref="F40:G40"/>
    <mergeCell ref="H40:I40"/>
    <mergeCell ref="J40:K40"/>
    <mergeCell ref="D36:E36"/>
    <mergeCell ref="D37:E37"/>
    <mergeCell ref="F37:G37"/>
    <mergeCell ref="H37:I37"/>
    <mergeCell ref="L37:M37"/>
    <mergeCell ref="F9:G9"/>
    <mergeCell ref="I9:J9"/>
    <mergeCell ref="F10:G10"/>
    <mergeCell ref="I10:J10"/>
    <mergeCell ref="J30:L30"/>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22" zoomScale="60" zoomScaleNormal="100"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acción'!AF46</f>
        <v>Plan económico distrital decenal ante eventos adversos formulado y presentado para su adopción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866</v>
      </c>
      <c r="G9" s="692"/>
      <c r="H9" s="194"/>
      <c r="I9" s="722" t="s">
        <v>867</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868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884" t="s">
        <v>869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acción'!C46</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acción'!AG46</f>
        <v>Sumatoria del porcentaje de avance en la formulación del plan económico distrital decenal ante eventos adversos
Hito 1 (33,3 % entre 2022 y 2024): Formulación del plan.
Hito 2 (33,3 % entre 2024 y 2025): Socialización y retroalimentación del plan.
Hito 3 (33,4 % 2025): Presentación del plan para aprobación del Concejo.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11" t="s">
        <v>649</v>
      </c>
      <c r="E30" s="159"/>
      <c r="F30" s="231" t="s">
        <v>565</v>
      </c>
      <c r="G30" s="211" t="s">
        <v>649</v>
      </c>
      <c r="H30" s="159"/>
      <c r="I30" s="231" t="s">
        <v>567</v>
      </c>
      <c r="J30" s="713" t="s">
        <v>870</v>
      </c>
      <c r="K30" s="666"/>
      <c r="L30" s="712"/>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2025</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t="s">
        <v>871</v>
      </c>
      <c r="E37" s="673"/>
      <c r="F37" s="754" t="s">
        <v>872</v>
      </c>
      <c r="G37" s="673"/>
      <c r="H37" s="762">
        <v>1</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54" t="s">
        <v>633</v>
      </c>
      <c r="E39" s="673"/>
      <c r="F39" s="754" t="s">
        <v>633</v>
      </c>
      <c r="G39" s="673"/>
      <c r="H39" s="754" t="s">
        <v>633</v>
      </c>
      <c r="I39" s="673"/>
      <c r="J39" s="754" t="s">
        <v>633</v>
      </c>
      <c r="K39" s="673"/>
      <c r="L39" s="762" t="s">
        <v>633</v>
      </c>
      <c r="M39" s="712"/>
      <c r="N39" s="149"/>
      <c r="O39" s="149"/>
      <c r="P39" s="149"/>
      <c r="Q39" s="149"/>
      <c r="R39" s="149"/>
      <c r="S39" s="149"/>
      <c r="T39" s="149"/>
      <c r="U39" s="149"/>
      <c r="V39" s="149"/>
      <c r="W39" s="149"/>
      <c r="X39" s="149"/>
      <c r="Y39" s="149"/>
      <c r="Z39" s="149"/>
    </row>
    <row r="40" spans="1:26" ht="15.75" customHeight="1">
      <c r="A40" s="739"/>
      <c r="B40" s="744"/>
      <c r="C40" s="208"/>
      <c r="D40" s="757" t="s">
        <v>584</v>
      </c>
      <c r="E40" s="758"/>
      <c r="F40" s="757" t="s">
        <v>585</v>
      </c>
      <c r="G40" s="758"/>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t="s">
        <v>633</v>
      </c>
      <c r="E41" s="673"/>
      <c r="F41" s="754" t="s">
        <v>633</v>
      </c>
      <c r="G41" s="673"/>
      <c r="H41" s="754" t="s">
        <v>633</v>
      </c>
      <c r="I41" s="673"/>
      <c r="J41" s="754" t="s">
        <v>633</v>
      </c>
      <c r="K41" s="673"/>
      <c r="L41" s="762" t="s">
        <v>633</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t="s">
        <v>633</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873</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acción'!DX35</f>
        <v>Dirección de Estudios de Desarrollo Económico</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acción'!AF47</f>
        <v>Actores que establecen conexiones empresariales o de profesionales a través de los servicios de networking públicos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57.75" customHeight="1">
      <c r="A11" s="739"/>
      <c r="B11" s="181" t="s">
        <v>535</v>
      </c>
      <c r="C11" s="713" t="s">
        <v>968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08" customHeight="1">
      <c r="A12" s="739"/>
      <c r="B12" s="181" t="s">
        <v>537</v>
      </c>
      <c r="C12" s="884" t="s">
        <v>1013</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34.5" customHeight="1">
      <c r="A13" s="739"/>
      <c r="B13" s="181" t="s">
        <v>539</v>
      </c>
      <c r="C13" s="713" t="str">
        <f>'Plan de acción'!C47</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3"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3"/>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acción'!AG47</f>
        <v>Sumatoria de las unidades productivas que establecen conexiones empresariales o de profesionales establecidas a través de los servicios de networking públicos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875</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0</v>
      </c>
      <c r="E30" s="159"/>
      <c r="F30" s="231" t="s">
        <v>565</v>
      </c>
      <c r="G30" s="285">
        <v>2021</v>
      </c>
      <c r="H30" s="159"/>
      <c r="I30" s="231" t="s">
        <v>567</v>
      </c>
      <c r="J30" s="713" t="s">
        <v>876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26">
        <v>150</v>
      </c>
      <c r="E37" s="673"/>
      <c r="F37" s="726">
        <v>30</v>
      </c>
      <c r="G37" s="673"/>
      <c r="H37" s="726">
        <v>25</v>
      </c>
      <c r="I37" s="673"/>
      <c r="J37" s="726">
        <v>195</v>
      </c>
      <c r="K37" s="673"/>
      <c r="L37" s="726">
        <v>502</v>
      </c>
      <c r="M37" s="712"/>
      <c r="N37" s="149"/>
      <c r="O37" s="149"/>
      <c r="P37" s="149"/>
      <c r="Q37" s="149"/>
      <c r="R37" s="149"/>
      <c r="S37" s="149"/>
      <c r="T37" s="149"/>
      <c r="U37" s="149"/>
      <c r="V37" s="149"/>
      <c r="W37" s="149"/>
      <c r="X37" s="149"/>
      <c r="Y37" s="149"/>
      <c r="Z37" s="149"/>
    </row>
    <row r="38" spans="1:26" ht="15.75" customHeight="1">
      <c r="A38" s="739"/>
      <c r="B38" s="744"/>
      <c r="C38" s="208"/>
      <c r="D38" s="893" t="s">
        <v>579</v>
      </c>
      <c r="E38" s="702"/>
      <c r="F38" s="893" t="s">
        <v>580</v>
      </c>
      <c r="G38" s="702"/>
      <c r="H38" s="893" t="s">
        <v>581</v>
      </c>
      <c r="I38" s="702"/>
      <c r="J38" s="893" t="s">
        <v>582</v>
      </c>
      <c r="K38" s="702"/>
      <c r="L38" s="893" t="s">
        <v>583</v>
      </c>
      <c r="M38" s="756"/>
      <c r="N38" s="149"/>
      <c r="O38" s="149"/>
      <c r="P38" s="149"/>
      <c r="Q38" s="149"/>
      <c r="R38" s="149"/>
      <c r="S38" s="149"/>
      <c r="T38" s="149"/>
      <c r="U38" s="149"/>
      <c r="V38" s="149"/>
      <c r="W38" s="149"/>
      <c r="X38" s="149"/>
      <c r="Y38" s="149"/>
      <c r="Z38" s="149"/>
    </row>
    <row r="39" spans="1:26" ht="15.75" customHeight="1">
      <c r="A39" s="739"/>
      <c r="B39" s="744"/>
      <c r="C39" s="208"/>
      <c r="D39" s="726">
        <v>165</v>
      </c>
      <c r="E39" s="673"/>
      <c r="F39" s="726">
        <v>30</v>
      </c>
      <c r="G39" s="673"/>
      <c r="H39" s="726">
        <v>35</v>
      </c>
      <c r="I39" s="673"/>
      <c r="J39" s="726">
        <v>230</v>
      </c>
      <c r="K39" s="673"/>
      <c r="L39" s="726">
        <v>555</v>
      </c>
      <c r="M39" s="712"/>
      <c r="N39" s="149"/>
      <c r="O39" s="149"/>
      <c r="P39" s="149"/>
      <c r="Q39" s="149"/>
      <c r="R39" s="149"/>
      <c r="S39" s="149"/>
      <c r="T39" s="149"/>
      <c r="U39" s="149"/>
      <c r="V39" s="149"/>
      <c r="W39" s="149"/>
      <c r="X39" s="149"/>
      <c r="Y39" s="149"/>
      <c r="Z39" s="149"/>
    </row>
    <row r="40" spans="1:26" ht="15.75" customHeight="1">
      <c r="A40" s="739"/>
      <c r="B40" s="744"/>
      <c r="C40" s="208"/>
      <c r="D40" s="893" t="s">
        <v>584</v>
      </c>
      <c r="E40" s="702"/>
      <c r="F40" s="893" t="s">
        <v>585</v>
      </c>
      <c r="G40" s="702"/>
      <c r="H40" s="894" t="s">
        <v>586</v>
      </c>
      <c r="I40" s="758"/>
      <c r="J40" s="894" t="s">
        <v>587</v>
      </c>
      <c r="K40" s="758"/>
      <c r="L40" s="894" t="s">
        <v>588</v>
      </c>
      <c r="M40" s="759"/>
      <c r="N40" s="149"/>
      <c r="O40" s="149"/>
      <c r="P40" s="149"/>
      <c r="Q40" s="149"/>
      <c r="R40" s="149"/>
      <c r="S40" s="149"/>
      <c r="T40" s="149"/>
      <c r="U40" s="149"/>
      <c r="V40" s="149"/>
      <c r="W40" s="149"/>
      <c r="X40" s="149"/>
      <c r="Y40" s="149"/>
      <c r="Z40" s="149"/>
    </row>
    <row r="41" spans="1:26" ht="15.75" customHeight="1">
      <c r="A41" s="739"/>
      <c r="B41" s="744"/>
      <c r="C41" s="208"/>
      <c r="D41" s="726">
        <v>180</v>
      </c>
      <c r="E41" s="673"/>
      <c r="F41" s="726">
        <v>30</v>
      </c>
      <c r="G41" s="673"/>
      <c r="H41" s="726">
        <v>45</v>
      </c>
      <c r="I41" s="673"/>
      <c r="J41" s="726">
        <v>265</v>
      </c>
      <c r="K41" s="673"/>
      <c r="L41" s="726">
        <v>607</v>
      </c>
      <c r="M41" s="712"/>
      <c r="N41" s="149"/>
      <c r="O41" s="149"/>
      <c r="P41" s="149"/>
      <c r="Q41" s="149"/>
      <c r="R41" s="149"/>
      <c r="S41" s="149"/>
      <c r="T41" s="149"/>
      <c r="U41" s="149"/>
      <c r="V41" s="149"/>
      <c r="W41" s="149"/>
      <c r="X41" s="149"/>
      <c r="Y41" s="149"/>
      <c r="Z41" s="149"/>
    </row>
    <row r="42" spans="1:26" ht="15.75" customHeight="1">
      <c r="A42" s="739"/>
      <c r="B42" s="744"/>
      <c r="C42" s="208"/>
      <c r="D42" s="895" t="s">
        <v>589</v>
      </c>
      <c r="E42" s="715"/>
      <c r="F42" s="356"/>
      <c r="G42" s="356"/>
      <c r="H42" s="356"/>
      <c r="I42" s="356"/>
      <c r="J42" s="356"/>
      <c r="K42" s="356"/>
      <c r="L42" s="356"/>
      <c r="M42" s="357"/>
      <c r="N42" s="149"/>
      <c r="O42" s="149"/>
      <c r="P42" s="149"/>
      <c r="Q42" s="149"/>
      <c r="R42" s="149"/>
      <c r="S42" s="149"/>
      <c r="T42" s="149"/>
      <c r="U42" s="149"/>
      <c r="V42" s="149"/>
      <c r="W42" s="149"/>
      <c r="X42" s="149"/>
      <c r="Y42" s="149"/>
      <c r="Z42" s="149"/>
    </row>
    <row r="43" spans="1:26" ht="15.75" customHeight="1">
      <c r="A43" s="739"/>
      <c r="B43" s="744"/>
      <c r="C43" s="208"/>
      <c r="D43" s="726">
        <v>195</v>
      </c>
      <c r="E43" s="673"/>
      <c r="F43" s="358"/>
      <c r="G43" s="358"/>
      <c r="H43" s="359"/>
      <c r="I43" s="360"/>
      <c r="J43" s="360"/>
      <c r="K43" s="360"/>
      <c r="L43" s="360"/>
      <c r="M43" s="361"/>
      <c r="N43" s="149"/>
      <c r="O43" s="149"/>
      <c r="P43" s="149"/>
      <c r="Q43" s="149"/>
      <c r="R43" s="149"/>
      <c r="S43" s="149"/>
      <c r="T43" s="149"/>
      <c r="U43" s="149"/>
      <c r="V43" s="149"/>
      <c r="W43" s="149"/>
      <c r="X43" s="149"/>
      <c r="Y43" s="149"/>
      <c r="Z43" s="149"/>
    </row>
    <row r="44" spans="1:26" ht="15.75" customHeight="1">
      <c r="A44" s="739"/>
      <c r="B44" s="744"/>
      <c r="C44" s="255"/>
      <c r="D44" s="362"/>
      <c r="E44" s="362"/>
      <c r="F44" s="363"/>
      <c r="G44" s="363"/>
      <c r="H44" s="364"/>
      <c r="I44" s="364"/>
      <c r="J44" s="364"/>
      <c r="K44" s="364"/>
      <c r="L44" s="364"/>
      <c r="M44" s="365"/>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877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633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D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sheetViews>
  <sheetFormatPr baseColWidth="10" defaultColWidth="14.42578125" defaultRowHeight="15" customHeight="1"/>
  <cols>
    <col min="1" max="1" width="10.7109375" customWidth="1"/>
    <col min="2" max="2" width="21.5703125" customWidth="1"/>
    <col min="3" max="3" width="11.42578125" customWidth="1"/>
    <col min="4" max="4" width="10.7109375" customWidth="1"/>
    <col min="5" max="5" width="36.7109375" customWidth="1"/>
    <col min="6" max="6" width="32.7109375" customWidth="1"/>
    <col min="7" max="7" width="28.85546875" customWidth="1"/>
    <col min="8" max="10" width="10.7109375" customWidth="1"/>
    <col min="11" max="11" width="13.28515625" customWidth="1"/>
    <col min="12" max="12" width="38.28515625" customWidth="1"/>
    <col min="13" max="13" width="31.42578125" customWidth="1"/>
    <col min="14" max="26" width="10.7109375" customWidth="1"/>
  </cols>
  <sheetData>
    <row r="1" spans="2:9">
      <c r="B1" s="164" t="s">
        <v>344</v>
      </c>
    </row>
    <row r="2" spans="2:9">
      <c r="B2" s="165" t="s">
        <v>345</v>
      </c>
    </row>
    <row r="3" spans="2:9">
      <c r="B3" s="165" t="s">
        <v>346</v>
      </c>
      <c r="E3" s="166" t="s">
        <v>347</v>
      </c>
      <c r="F3" s="167" t="s">
        <v>348</v>
      </c>
      <c r="I3" s="166" t="s">
        <v>347</v>
      </c>
    </row>
    <row r="4" spans="2:9">
      <c r="B4" s="165" t="s">
        <v>349</v>
      </c>
      <c r="E4" s="168" t="s">
        <v>257</v>
      </c>
      <c r="F4" s="168" t="s">
        <v>258</v>
      </c>
      <c r="I4" s="168" t="s">
        <v>257</v>
      </c>
    </row>
    <row r="5" spans="2:9">
      <c r="B5" s="165" t="s">
        <v>350</v>
      </c>
      <c r="E5" s="168" t="s">
        <v>257</v>
      </c>
      <c r="F5" s="168" t="s">
        <v>351</v>
      </c>
      <c r="I5" s="168" t="s">
        <v>352</v>
      </c>
    </row>
    <row r="6" spans="2:9">
      <c r="B6" s="165" t="s">
        <v>353</v>
      </c>
      <c r="E6" s="168" t="s">
        <v>352</v>
      </c>
      <c r="F6" s="168" t="s">
        <v>354</v>
      </c>
      <c r="I6" s="168" t="s">
        <v>355</v>
      </c>
    </row>
    <row r="7" spans="2:9">
      <c r="B7" s="165" t="s">
        <v>356</v>
      </c>
      <c r="E7" s="168" t="s">
        <v>352</v>
      </c>
      <c r="F7" s="168" t="s">
        <v>357</v>
      </c>
      <c r="I7" s="168" t="s">
        <v>358</v>
      </c>
    </row>
    <row r="8" spans="2:9">
      <c r="B8" s="164" t="s">
        <v>359</v>
      </c>
      <c r="E8" s="168" t="s">
        <v>352</v>
      </c>
      <c r="F8" s="168" t="s">
        <v>360</v>
      </c>
      <c r="I8" s="168" t="s">
        <v>361</v>
      </c>
    </row>
    <row r="9" spans="2:9">
      <c r="B9" s="165" t="s">
        <v>180</v>
      </c>
      <c r="E9" s="168" t="s">
        <v>355</v>
      </c>
      <c r="F9" s="168" t="s">
        <v>362</v>
      </c>
      <c r="I9" s="168" t="s">
        <v>363</v>
      </c>
    </row>
    <row r="10" spans="2:9">
      <c r="B10" s="165" t="s">
        <v>77</v>
      </c>
      <c r="E10" s="168" t="s">
        <v>355</v>
      </c>
      <c r="F10" s="168" t="s">
        <v>364</v>
      </c>
      <c r="I10" s="168" t="s">
        <v>6</v>
      </c>
    </row>
    <row r="11" spans="2:9">
      <c r="B11" s="165" t="s">
        <v>82</v>
      </c>
      <c r="E11" s="168" t="s">
        <v>358</v>
      </c>
      <c r="F11" s="168" t="s">
        <v>365</v>
      </c>
      <c r="I11" s="168" t="s">
        <v>366</v>
      </c>
    </row>
    <row r="12" spans="2:9">
      <c r="B12" s="165" t="s">
        <v>122</v>
      </c>
      <c r="E12" s="168" t="s">
        <v>361</v>
      </c>
      <c r="F12" s="168" t="s">
        <v>99</v>
      </c>
      <c r="I12" s="168" t="s">
        <v>367</v>
      </c>
    </row>
    <row r="13" spans="2:9">
      <c r="E13" s="168" t="s">
        <v>361</v>
      </c>
      <c r="F13" s="168" t="s">
        <v>368</v>
      </c>
      <c r="I13" s="168" t="s">
        <v>369</v>
      </c>
    </row>
    <row r="14" spans="2:9">
      <c r="E14" s="168" t="s">
        <v>361</v>
      </c>
      <c r="F14" s="168" t="s">
        <v>370</v>
      </c>
      <c r="I14" s="168" t="s">
        <v>371</v>
      </c>
    </row>
    <row r="15" spans="2:9">
      <c r="E15" s="168" t="s">
        <v>361</v>
      </c>
      <c r="F15" s="168" t="s">
        <v>372</v>
      </c>
      <c r="I15" s="168" t="s">
        <v>373</v>
      </c>
    </row>
    <row r="16" spans="2:9">
      <c r="E16" s="168" t="s">
        <v>363</v>
      </c>
      <c r="F16" s="168" t="s">
        <v>374</v>
      </c>
      <c r="I16" s="168" t="s">
        <v>375</v>
      </c>
    </row>
    <row r="17" spans="1:12">
      <c r="E17" s="168" t="s">
        <v>6</v>
      </c>
      <c r="F17" s="168" t="s">
        <v>8</v>
      </c>
      <c r="I17" s="168" t="s">
        <v>376</v>
      </c>
    </row>
    <row r="18" spans="1:12">
      <c r="E18" s="168" t="s">
        <v>6</v>
      </c>
      <c r="F18" s="168" t="s">
        <v>377</v>
      </c>
      <c r="I18" s="168" t="s">
        <v>207</v>
      </c>
    </row>
    <row r="19" spans="1:12">
      <c r="E19" s="168" t="s">
        <v>6</v>
      </c>
      <c r="F19" s="168" t="s">
        <v>378</v>
      </c>
    </row>
    <row r="20" spans="1:12">
      <c r="E20" s="168" t="s">
        <v>6</v>
      </c>
      <c r="F20" s="168" t="s">
        <v>379</v>
      </c>
    </row>
    <row r="21" spans="1:12" ht="15.75" customHeight="1">
      <c r="A21" s="164"/>
      <c r="E21" s="168" t="s">
        <v>366</v>
      </c>
      <c r="F21" s="168" t="s">
        <v>380</v>
      </c>
    </row>
    <row r="22" spans="1:12" ht="15.75" customHeight="1">
      <c r="A22" s="164"/>
      <c r="E22" s="168" t="s">
        <v>366</v>
      </c>
      <c r="F22" s="168" t="s">
        <v>381</v>
      </c>
    </row>
    <row r="23" spans="1:12" ht="15.75" customHeight="1">
      <c r="E23" s="168" t="s">
        <v>366</v>
      </c>
      <c r="F23" s="168" t="s">
        <v>382</v>
      </c>
      <c r="L23" s="164" t="s">
        <v>36</v>
      </c>
    </row>
    <row r="24" spans="1:12" ht="15.75" customHeight="1">
      <c r="E24" s="168" t="s">
        <v>367</v>
      </c>
      <c r="F24" s="168" t="s">
        <v>383</v>
      </c>
      <c r="L24" s="165" t="s">
        <v>384</v>
      </c>
    </row>
    <row r="25" spans="1:12" ht="15.75" customHeight="1">
      <c r="E25" s="168" t="s">
        <v>367</v>
      </c>
      <c r="F25" s="168" t="s">
        <v>385</v>
      </c>
      <c r="L25" s="165" t="s">
        <v>386</v>
      </c>
    </row>
    <row r="26" spans="1:12" ht="15.75" customHeight="1">
      <c r="E26" s="168" t="s">
        <v>367</v>
      </c>
      <c r="F26" s="168" t="s">
        <v>387</v>
      </c>
      <c r="L26" s="165" t="s">
        <v>388</v>
      </c>
    </row>
    <row r="27" spans="1:12" ht="15.75" customHeight="1">
      <c r="E27" s="168" t="s">
        <v>369</v>
      </c>
      <c r="F27" s="168" t="s">
        <v>389</v>
      </c>
      <c r="L27" s="165" t="s">
        <v>390</v>
      </c>
    </row>
    <row r="28" spans="1:12" ht="15.75" customHeight="1">
      <c r="E28" s="168" t="s">
        <v>369</v>
      </c>
      <c r="F28" s="168" t="s">
        <v>391</v>
      </c>
      <c r="L28" s="165" t="s">
        <v>392</v>
      </c>
    </row>
    <row r="29" spans="1:12" ht="15.75" customHeight="1">
      <c r="E29" s="168" t="s">
        <v>371</v>
      </c>
      <c r="F29" s="168" t="s">
        <v>393</v>
      </c>
      <c r="L29" s="165" t="s">
        <v>394</v>
      </c>
    </row>
    <row r="30" spans="1:12" ht="15.75" customHeight="1">
      <c r="E30" s="168" t="s">
        <v>371</v>
      </c>
      <c r="F30" s="168" t="s">
        <v>395</v>
      </c>
      <c r="L30" s="165" t="s">
        <v>396</v>
      </c>
    </row>
    <row r="31" spans="1:12" ht="15.75" customHeight="1">
      <c r="E31" s="168" t="s">
        <v>371</v>
      </c>
      <c r="F31" s="168" t="s">
        <v>397</v>
      </c>
      <c r="L31" s="165" t="s">
        <v>398</v>
      </c>
    </row>
    <row r="32" spans="1:12" ht="15.75" customHeight="1">
      <c r="E32" s="168" t="s">
        <v>371</v>
      </c>
      <c r="F32" s="168" t="s">
        <v>399</v>
      </c>
      <c r="L32" s="165" t="s">
        <v>400</v>
      </c>
    </row>
    <row r="33" spans="2:12" ht="15.75" customHeight="1">
      <c r="E33" s="168" t="s">
        <v>371</v>
      </c>
      <c r="F33" s="168" t="s">
        <v>401</v>
      </c>
      <c r="L33" s="165" t="s">
        <v>402</v>
      </c>
    </row>
    <row r="34" spans="2:12" ht="15.75" customHeight="1">
      <c r="B34" s="164" t="s">
        <v>403</v>
      </c>
      <c r="E34" s="168" t="s">
        <v>371</v>
      </c>
      <c r="F34" s="168" t="s">
        <v>404</v>
      </c>
      <c r="L34" s="165" t="s">
        <v>405</v>
      </c>
    </row>
    <row r="35" spans="2:12" ht="15.75" customHeight="1">
      <c r="B35" s="165" t="s">
        <v>406</v>
      </c>
      <c r="E35" s="168" t="s">
        <v>371</v>
      </c>
      <c r="F35" s="168" t="s">
        <v>407</v>
      </c>
      <c r="L35" s="165" t="s">
        <v>408</v>
      </c>
    </row>
    <row r="36" spans="2:12" ht="15.75" customHeight="1">
      <c r="B36" s="165" t="s">
        <v>83</v>
      </c>
      <c r="E36" s="168" t="s">
        <v>373</v>
      </c>
      <c r="F36" s="168" t="s">
        <v>409</v>
      </c>
      <c r="L36" s="165" t="s">
        <v>410</v>
      </c>
    </row>
    <row r="37" spans="2:12" ht="15.75" customHeight="1">
      <c r="B37" s="165" t="s">
        <v>411</v>
      </c>
      <c r="E37" s="168" t="s">
        <v>373</v>
      </c>
      <c r="F37" s="168" t="s">
        <v>412</v>
      </c>
      <c r="L37" s="165" t="s">
        <v>413</v>
      </c>
    </row>
    <row r="38" spans="2:12" ht="15.75" customHeight="1">
      <c r="B38" s="165" t="s">
        <v>414</v>
      </c>
      <c r="E38" s="168" t="s">
        <v>373</v>
      </c>
      <c r="F38" s="168" t="s">
        <v>415</v>
      </c>
      <c r="L38" s="165" t="s">
        <v>416</v>
      </c>
    </row>
    <row r="39" spans="2:12" ht="15.75" customHeight="1">
      <c r="E39" s="168" t="s">
        <v>373</v>
      </c>
      <c r="F39" s="168" t="s">
        <v>417</v>
      </c>
      <c r="L39" s="165" t="s">
        <v>418</v>
      </c>
    </row>
    <row r="40" spans="2:12" ht="15.75" customHeight="1">
      <c r="E40" s="168" t="s">
        <v>375</v>
      </c>
      <c r="F40" s="168" t="s">
        <v>419</v>
      </c>
    </row>
    <row r="41" spans="2:12" ht="15.75" customHeight="1">
      <c r="E41" s="168" t="s">
        <v>375</v>
      </c>
      <c r="F41" s="168" t="s">
        <v>420</v>
      </c>
      <c r="L41" s="165"/>
    </row>
    <row r="42" spans="2:12" ht="15.75" customHeight="1">
      <c r="E42" s="168" t="s">
        <v>375</v>
      </c>
      <c r="F42" s="168" t="s">
        <v>421</v>
      </c>
    </row>
    <row r="43" spans="2:12" ht="15.75" customHeight="1">
      <c r="E43" s="168" t="s">
        <v>375</v>
      </c>
      <c r="F43" s="168" t="s">
        <v>422</v>
      </c>
    </row>
    <row r="44" spans="2:12" ht="15.75" customHeight="1">
      <c r="B44" s="164" t="s">
        <v>423</v>
      </c>
      <c r="E44" s="168" t="s">
        <v>375</v>
      </c>
      <c r="F44" s="168" t="s">
        <v>424</v>
      </c>
    </row>
    <row r="45" spans="2:12" ht="15.75" customHeight="1">
      <c r="B45" s="165" t="s">
        <v>425</v>
      </c>
      <c r="E45" s="168" t="s">
        <v>375</v>
      </c>
      <c r="F45" s="168" t="s">
        <v>426</v>
      </c>
      <c r="L45" s="165"/>
    </row>
    <row r="46" spans="2:12" ht="15.75" customHeight="1">
      <c r="B46" s="165" t="s">
        <v>427</v>
      </c>
      <c r="E46" s="168" t="s">
        <v>376</v>
      </c>
      <c r="F46" s="168" t="s">
        <v>428</v>
      </c>
      <c r="L46" s="165"/>
    </row>
    <row r="47" spans="2:12" ht="15.75" customHeight="1">
      <c r="E47" s="168" t="s">
        <v>376</v>
      </c>
      <c r="F47" s="168" t="s">
        <v>429</v>
      </c>
      <c r="L47" s="165"/>
    </row>
    <row r="48" spans="2:12" ht="15.75" customHeight="1">
      <c r="E48" s="168" t="s">
        <v>376</v>
      </c>
      <c r="F48" s="168" t="s">
        <v>430</v>
      </c>
      <c r="L48" s="165"/>
    </row>
    <row r="49" spans="2:13" ht="15.75" customHeight="1">
      <c r="B49" s="164" t="s">
        <v>431</v>
      </c>
      <c r="E49" s="168" t="s">
        <v>376</v>
      </c>
      <c r="F49" s="168" t="s">
        <v>432</v>
      </c>
    </row>
    <row r="50" spans="2:13" ht="15.75" customHeight="1">
      <c r="B50" s="165" t="s">
        <v>433</v>
      </c>
      <c r="E50" s="168" t="s">
        <v>376</v>
      </c>
      <c r="F50" s="168" t="s">
        <v>434</v>
      </c>
    </row>
    <row r="51" spans="2:13" ht="15.75" customHeight="1">
      <c r="B51" s="165" t="s">
        <v>435</v>
      </c>
      <c r="E51" s="168" t="s">
        <v>376</v>
      </c>
      <c r="F51" s="168" t="s">
        <v>436</v>
      </c>
    </row>
    <row r="52" spans="2:13" ht="15.75" customHeight="1">
      <c r="B52" s="165" t="s">
        <v>437</v>
      </c>
      <c r="E52" s="168" t="s">
        <v>376</v>
      </c>
      <c r="F52" s="168" t="s">
        <v>438</v>
      </c>
    </row>
    <row r="53" spans="2:13" ht="15.75" customHeight="1">
      <c r="E53" s="168" t="s">
        <v>207</v>
      </c>
      <c r="F53" s="168" t="s">
        <v>208</v>
      </c>
    </row>
    <row r="54" spans="2:13" ht="15.75" customHeight="1">
      <c r="L54" s="164" t="s">
        <v>36</v>
      </c>
      <c r="M54" s="164" t="s">
        <v>439</v>
      </c>
    </row>
    <row r="55" spans="2:13" ht="15.75" customHeight="1">
      <c r="L55" s="165" t="s">
        <v>384</v>
      </c>
      <c r="M55" s="169" t="s">
        <v>440</v>
      </c>
    </row>
    <row r="56" spans="2:13" ht="15.75" customHeight="1">
      <c r="L56" s="165" t="s">
        <v>384</v>
      </c>
      <c r="M56" s="169" t="s">
        <v>441</v>
      </c>
    </row>
    <row r="57" spans="2:13" ht="15.75" customHeight="1">
      <c r="L57" s="165" t="s">
        <v>384</v>
      </c>
      <c r="M57" s="169" t="s">
        <v>442</v>
      </c>
    </row>
    <row r="58" spans="2:13" ht="15.75" customHeight="1">
      <c r="L58" s="165" t="s">
        <v>384</v>
      </c>
      <c r="M58" s="169" t="s">
        <v>443</v>
      </c>
    </row>
    <row r="59" spans="2:13" ht="15.75" customHeight="1">
      <c r="L59" s="165" t="s">
        <v>384</v>
      </c>
      <c r="M59" s="169" t="s">
        <v>444</v>
      </c>
    </row>
    <row r="60" spans="2:13" ht="15.75" customHeight="1">
      <c r="L60" s="165" t="s">
        <v>386</v>
      </c>
      <c r="M60" s="170" t="s">
        <v>445</v>
      </c>
    </row>
    <row r="61" spans="2:13" ht="15.75" customHeight="1">
      <c r="L61" s="165" t="s">
        <v>386</v>
      </c>
      <c r="M61" s="170" t="s">
        <v>446</v>
      </c>
    </row>
    <row r="62" spans="2:13" ht="15.75" customHeight="1">
      <c r="L62" s="165" t="s">
        <v>388</v>
      </c>
      <c r="M62" s="171" t="s">
        <v>447</v>
      </c>
    </row>
    <row r="63" spans="2:13" ht="15.75" customHeight="1">
      <c r="L63" s="165" t="s">
        <v>388</v>
      </c>
      <c r="M63" s="171" t="s">
        <v>448</v>
      </c>
    </row>
    <row r="64" spans="2:13" ht="15.75" customHeight="1">
      <c r="L64" s="165" t="s">
        <v>388</v>
      </c>
      <c r="M64" s="171" t="s">
        <v>449</v>
      </c>
    </row>
    <row r="65" spans="12:13" ht="15.75" customHeight="1">
      <c r="L65" s="165" t="s">
        <v>388</v>
      </c>
      <c r="M65" s="171" t="s">
        <v>450</v>
      </c>
    </row>
    <row r="66" spans="12:13" ht="15.75" customHeight="1">
      <c r="L66" s="165" t="s">
        <v>388</v>
      </c>
      <c r="M66" s="171" t="s">
        <v>451</v>
      </c>
    </row>
    <row r="67" spans="12:13" ht="15.75" customHeight="1">
      <c r="L67" s="165" t="s">
        <v>388</v>
      </c>
      <c r="M67" s="171" t="s">
        <v>452</v>
      </c>
    </row>
    <row r="68" spans="12:13" ht="15.75" customHeight="1">
      <c r="L68" s="165" t="s">
        <v>388</v>
      </c>
      <c r="M68" s="171" t="s">
        <v>453</v>
      </c>
    </row>
    <row r="69" spans="12:13" ht="15.75" customHeight="1">
      <c r="L69" s="165" t="s">
        <v>388</v>
      </c>
      <c r="M69" s="171" t="s">
        <v>454</v>
      </c>
    </row>
    <row r="70" spans="12:13" ht="15.75" customHeight="1">
      <c r="L70" s="165" t="s">
        <v>388</v>
      </c>
      <c r="M70" s="171" t="s">
        <v>455</v>
      </c>
    </row>
    <row r="71" spans="12:13" ht="15.75" customHeight="1">
      <c r="L71" s="165" t="s">
        <v>388</v>
      </c>
      <c r="M71" s="171" t="s">
        <v>456</v>
      </c>
    </row>
    <row r="72" spans="12:13" ht="15.75" customHeight="1">
      <c r="L72" s="165" t="s">
        <v>390</v>
      </c>
      <c r="M72" s="170" t="s">
        <v>457</v>
      </c>
    </row>
    <row r="73" spans="12:13" ht="15.75" customHeight="1">
      <c r="L73" s="165" t="s">
        <v>390</v>
      </c>
      <c r="M73" s="170" t="s">
        <v>458</v>
      </c>
    </row>
    <row r="74" spans="12:13" ht="15.75" customHeight="1">
      <c r="L74" s="165" t="s">
        <v>390</v>
      </c>
      <c r="M74" s="170" t="s">
        <v>459</v>
      </c>
    </row>
    <row r="75" spans="12:13" ht="15.75" customHeight="1">
      <c r="L75" s="165" t="s">
        <v>390</v>
      </c>
      <c r="M75" s="170" t="s">
        <v>460</v>
      </c>
    </row>
    <row r="76" spans="12:13" ht="15.75" customHeight="1">
      <c r="L76" s="165" t="s">
        <v>390</v>
      </c>
      <c r="M76" s="170" t="s">
        <v>461</v>
      </c>
    </row>
    <row r="77" spans="12:13" ht="15.75" customHeight="1">
      <c r="L77" s="165" t="s">
        <v>390</v>
      </c>
      <c r="M77" s="170" t="s">
        <v>462</v>
      </c>
    </row>
    <row r="78" spans="12:13" ht="15.75" customHeight="1">
      <c r="L78" s="165" t="s">
        <v>392</v>
      </c>
      <c r="M78" s="172" t="s">
        <v>463</v>
      </c>
    </row>
    <row r="79" spans="12:13" ht="15.75" customHeight="1">
      <c r="L79" s="165" t="s">
        <v>392</v>
      </c>
      <c r="M79" s="172" t="s">
        <v>464</v>
      </c>
    </row>
    <row r="80" spans="12:13" ht="15.75" customHeight="1">
      <c r="L80" s="165" t="s">
        <v>392</v>
      </c>
      <c r="M80" s="172" t="s">
        <v>465</v>
      </c>
    </row>
    <row r="81" spans="12:13" ht="15.75" customHeight="1">
      <c r="L81" s="165" t="s">
        <v>392</v>
      </c>
      <c r="M81" s="172" t="s">
        <v>466</v>
      </c>
    </row>
    <row r="82" spans="12:13" ht="15.75" customHeight="1">
      <c r="L82" s="165" t="s">
        <v>392</v>
      </c>
      <c r="M82" s="172" t="s">
        <v>467</v>
      </c>
    </row>
    <row r="83" spans="12:13" ht="15.75" customHeight="1">
      <c r="L83" s="165" t="s">
        <v>392</v>
      </c>
      <c r="M83" s="172" t="s">
        <v>468</v>
      </c>
    </row>
    <row r="84" spans="12:13" ht="15.75" customHeight="1">
      <c r="L84" s="165" t="s">
        <v>392</v>
      </c>
      <c r="M84" s="172" t="s">
        <v>469</v>
      </c>
    </row>
    <row r="85" spans="12:13" ht="15.75" customHeight="1">
      <c r="L85" s="165" t="s">
        <v>392</v>
      </c>
      <c r="M85" s="172" t="s">
        <v>470</v>
      </c>
    </row>
    <row r="86" spans="12:13" ht="15.75" customHeight="1">
      <c r="L86" s="165" t="s">
        <v>394</v>
      </c>
      <c r="M86" s="165" t="s">
        <v>471</v>
      </c>
    </row>
    <row r="87" spans="12:13" ht="15.75" customHeight="1">
      <c r="L87" s="165" t="s">
        <v>394</v>
      </c>
      <c r="M87" s="165" t="s">
        <v>472</v>
      </c>
    </row>
    <row r="88" spans="12:13" ht="15.75" customHeight="1">
      <c r="L88" s="165" t="s">
        <v>394</v>
      </c>
      <c r="M88" s="165" t="s">
        <v>473</v>
      </c>
    </row>
    <row r="89" spans="12:13" ht="15.75" customHeight="1">
      <c r="L89" s="165" t="s">
        <v>394</v>
      </c>
      <c r="M89" s="165" t="s">
        <v>474</v>
      </c>
    </row>
    <row r="90" spans="12:13" ht="15.75" customHeight="1">
      <c r="L90" s="165" t="s">
        <v>394</v>
      </c>
      <c r="M90" s="165" t="s">
        <v>475</v>
      </c>
    </row>
    <row r="91" spans="12:13" ht="15.75" customHeight="1">
      <c r="L91" s="165" t="s">
        <v>396</v>
      </c>
      <c r="M91" s="173" t="s">
        <v>476</v>
      </c>
    </row>
    <row r="92" spans="12:13" ht="15.75" customHeight="1">
      <c r="L92" s="165" t="s">
        <v>396</v>
      </c>
      <c r="M92" s="173" t="s">
        <v>477</v>
      </c>
    </row>
    <row r="93" spans="12:13" ht="15.75" customHeight="1">
      <c r="L93" s="165" t="s">
        <v>396</v>
      </c>
      <c r="M93" s="173" t="s">
        <v>478</v>
      </c>
    </row>
    <row r="94" spans="12:13" ht="15.75" customHeight="1">
      <c r="L94" s="165" t="s">
        <v>396</v>
      </c>
      <c r="M94" s="173" t="s">
        <v>479</v>
      </c>
    </row>
    <row r="95" spans="12:13" ht="15.75" customHeight="1">
      <c r="L95" s="165" t="s">
        <v>398</v>
      </c>
      <c r="M95" s="165" t="s">
        <v>480</v>
      </c>
    </row>
    <row r="96" spans="12:13" ht="15.75" customHeight="1">
      <c r="L96" s="165" t="s">
        <v>398</v>
      </c>
      <c r="M96" s="165" t="s">
        <v>481</v>
      </c>
    </row>
    <row r="97" spans="12:13" ht="15.75" customHeight="1">
      <c r="L97" s="165" t="s">
        <v>398</v>
      </c>
      <c r="M97" s="165" t="s">
        <v>482</v>
      </c>
    </row>
    <row r="98" spans="12:13" ht="15.75" customHeight="1">
      <c r="L98" s="165" t="s">
        <v>398</v>
      </c>
      <c r="M98" s="165" t="s">
        <v>483</v>
      </c>
    </row>
    <row r="99" spans="12:13" ht="15.75" customHeight="1">
      <c r="L99" s="165" t="s">
        <v>398</v>
      </c>
      <c r="M99" s="165" t="s">
        <v>484</v>
      </c>
    </row>
    <row r="100" spans="12:13" ht="15.75" customHeight="1">
      <c r="L100" s="165" t="s">
        <v>398</v>
      </c>
      <c r="M100" s="165" t="s">
        <v>485</v>
      </c>
    </row>
    <row r="101" spans="12:13" ht="15.75" customHeight="1">
      <c r="L101" s="165" t="s">
        <v>398</v>
      </c>
      <c r="M101" s="165" t="s">
        <v>486</v>
      </c>
    </row>
    <row r="102" spans="12:13" ht="15.75" customHeight="1">
      <c r="L102" s="165" t="s">
        <v>398</v>
      </c>
      <c r="M102" s="165" t="s">
        <v>487</v>
      </c>
    </row>
    <row r="103" spans="12:13" ht="15.75" customHeight="1">
      <c r="L103" s="165" t="s">
        <v>398</v>
      </c>
      <c r="M103" s="165" t="s">
        <v>488</v>
      </c>
    </row>
    <row r="104" spans="12:13" ht="15.75" customHeight="1">
      <c r="L104" s="165" t="s">
        <v>398</v>
      </c>
      <c r="M104" s="165" t="s">
        <v>489</v>
      </c>
    </row>
    <row r="105" spans="12:13" ht="15.75" customHeight="1">
      <c r="L105" s="165" t="s">
        <v>490</v>
      </c>
      <c r="M105" s="171" t="s">
        <v>491</v>
      </c>
    </row>
    <row r="106" spans="12:13" ht="15.75" customHeight="1">
      <c r="L106" s="165" t="s">
        <v>490</v>
      </c>
      <c r="M106" s="171" t="s">
        <v>492</v>
      </c>
    </row>
    <row r="107" spans="12:13" ht="15.75" customHeight="1">
      <c r="L107" s="165" t="s">
        <v>490</v>
      </c>
      <c r="M107" s="171" t="s">
        <v>493</v>
      </c>
    </row>
    <row r="108" spans="12:13" ht="15.75" customHeight="1">
      <c r="L108" s="165" t="s">
        <v>490</v>
      </c>
      <c r="M108" s="171" t="s">
        <v>494</v>
      </c>
    </row>
    <row r="109" spans="12:13" ht="15.75" customHeight="1">
      <c r="L109" s="165" t="s">
        <v>490</v>
      </c>
      <c r="M109" s="171" t="s">
        <v>495</v>
      </c>
    </row>
    <row r="110" spans="12:13" ht="15.75" customHeight="1">
      <c r="L110" s="165" t="s">
        <v>490</v>
      </c>
      <c r="M110" s="171" t="s">
        <v>496</v>
      </c>
    </row>
    <row r="111" spans="12:13" ht="15.75" customHeight="1">
      <c r="L111" s="165" t="s">
        <v>402</v>
      </c>
      <c r="M111" s="165" t="s">
        <v>497</v>
      </c>
    </row>
    <row r="112" spans="12:13" ht="15.75" customHeight="1">
      <c r="L112" s="165" t="s">
        <v>402</v>
      </c>
      <c r="M112" s="165" t="s">
        <v>498</v>
      </c>
    </row>
    <row r="113" spans="12:13" ht="15.75" customHeight="1">
      <c r="L113" s="165" t="s">
        <v>402</v>
      </c>
      <c r="M113" s="165" t="s">
        <v>499</v>
      </c>
    </row>
    <row r="114" spans="12:13" ht="15.75" customHeight="1">
      <c r="L114" s="165" t="s">
        <v>405</v>
      </c>
      <c r="M114" s="173" t="s">
        <v>500</v>
      </c>
    </row>
    <row r="115" spans="12:13" ht="15.75" customHeight="1">
      <c r="L115" s="165" t="s">
        <v>405</v>
      </c>
      <c r="M115" s="173" t="s">
        <v>501</v>
      </c>
    </row>
    <row r="116" spans="12:13" ht="15.75" customHeight="1">
      <c r="L116" s="165" t="s">
        <v>405</v>
      </c>
      <c r="M116" s="173" t="s">
        <v>502</v>
      </c>
    </row>
    <row r="117" spans="12:13" ht="15.75" customHeight="1">
      <c r="L117" s="165" t="s">
        <v>405</v>
      </c>
      <c r="M117" s="173" t="s">
        <v>503</v>
      </c>
    </row>
    <row r="118" spans="12:13" ht="15.75" customHeight="1">
      <c r="L118" s="165" t="s">
        <v>405</v>
      </c>
      <c r="M118" s="173" t="s">
        <v>504</v>
      </c>
    </row>
    <row r="119" spans="12:13" ht="15.75" customHeight="1">
      <c r="L119" s="165" t="s">
        <v>405</v>
      </c>
      <c r="M119" s="173" t="s">
        <v>505</v>
      </c>
    </row>
    <row r="120" spans="12:13" ht="15.75" customHeight="1">
      <c r="L120" s="165" t="s">
        <v>405</v>
      </c>
      <c r="M120" s="173" t="s">
        <v>505</v>
      </c>
    </row>
    <row r="121" spans="12:13" ht="15.75" customHeight="1">
      <c r="L121" s="165" t="s">
        <v>408</v>
      </c>
      <c r="M121" s="165" t="s">
        <v>506</v>
      </c>
    </row>
    <row r="122" spans="12:13" ht="15.75" customHeight="1">
      <c r="L122" s="165" t="s">
        <v>408</v>
      </c>
      <c r="M122" s="165" t="s">
        <v>507</v>
      </c>
    </row>
    <row r="123" spans="12:13" ht="15.75" customHeight="1">
      <c r="L123" s="165" t="s">
        <v>408</v>
      </c>
      <c r="M123" s="165" t="s">
        <v>508</v>
      </c>
    </row>
    <row r="124" spans="12:13" ht="15.75" customHeight="1">
      <c r="L124" s="165" t="s">
        <v>408</v>
      </c>
      <c r="M124" s="165" t="s">
        <v>509</v>
      </c>
    </row>
    <row r="125" spans="12:13" ht="15.75" customHeight="1">
      <c r="L125" s="165" t="s">
        <v>408</v>
      </c>
      <c r="M125" s="165" t="s">
        <v>510</v>
      </c>
    </row>
    <row r="126" spans="12:13" ht="15.75" customHeight="1">
      <c r="L126" s="165" t="s">
        <v>410</v>
      </c>
      <c r="M126" s="174" t="s">
        <v>511</v>
      </c>
    </row>
    <row r="127" spans="12:13" ht="15.75" customHeight="1">
      <c r="L127" s="165" t="s">
        <v>410</v>
      </c>
      <c r="M127" s="174" t="s">
        <v>512</v>
      </c>
    </row>
    <row r="128" spans="12:13" ht="15.75" customHeight="1">
      <c r="L128" s="165" t="s">
        <v>413</v>
      </c>
      <c r="M128" s="165" t="s">
        <v>513</v>
      </c>
    </row>
    <row r="129" spans="12:13" ht="15.75" customHeight="1">
      <c r="L129" s="165" t="s">
        <v>413</v>
      </c>
      <c r="M129" s="165" t="s">
        <v>514</v>
      </c>
    </row>
    <row r="130" spans="12:13" ht="15.75" customHeight="1">
      <c r="L130" s="165" t="s">
        <v>416</v>
      </c>
      <c r="M130" s="175" t="s">
        <v>515</v>
      </c>
    </row>
    <row r="131" spans="12:13" ht="15.75" customHeight="1">
      <c r="L131" s="165" t="s">
        <v>416</v>
      </c>
      <c r="M131" s="175" t="s">
        <v>516</v>
      </c>
    </row>
    <row r="132" spans="12:13" ht="15.75" customHeight="1">
      <c r="L132" s="165" t="s">
        <v>418</v>
      </c>
      <c r="M132" s="165" t="s">
        <v>517</v>
      </c>
    </row>
    <row r="133" spans="12:13" ht="15.75" customHeight="1">
      <c r="L133" s="165" t="s">
        <v>418</v>
      </c>
      <c r="M133" s="165" t="s">
        <v>518</v>
      </c>
    </row>
    <row r="134" spans="12:13" ht="15.75" customHeight="1">
      <c r="L134" s="165" t="s">
        <v>418</v>
      </c>
      <c r="M134" s="165" t="s">
        <v>519</v>
      </c>
    </row>
    <row r="135" spans="12:13" ht="15.75" customHeight="1">
      <c r="L135" s="165" t="s">
        <v>418</v>
      </c>
      <c r="M135" s="165" t="s">
        <v>520</v>
      </c>
    </row>
    <row r="136" spans="12:13" ht="15.75" customHeight="1"/>
    <row r="137" spans="12:13" ht="15.75" customHeight="1"/>
    <row r="138" spans="12:13" ht="15.75" customHeight="1"/>
    <row r="139" spans="12:13" ht="15.75" customHeight="1"/>
    <row r="140" spans="12:13" ht="15.75" customHeight="1"/>
    <row r="141" spans="12:13" ht="15.75" customHeight="1"/>
    <row r="142" spans="12:13" ht="15.75" customHeight="1"/>
    <row r="143" spans="12:13" ht="15.75" customHeight="1"/>
    <row r="144" spans="12:1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32" zoomScale="60" zoomScaleNormal="13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acción'!AF48</f>
        <v>Espacios de coworking públicos en funcionamiento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881</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56.25" customHeight="1">
      <c r="A11" s="739"/>
      <c r="B11" s="181" t="s">
        <v>535</v>
      </c>
      <c r="C11" s="713" t="s">
        <v>882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11.75" customHeight="1">
      <c r="A12" s="739"/>
      <c r="B12" s="181" t="s">
        <v>537</v>
      </c>
      <c r="C12" s="884" t="s">
        <v>1023</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acción'!C48</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400</v>
      </c>
      <c r="D14" s="715"/>
      <c r="E14" s="200" t="s">
        <v>439</v>
      </c>
      <c r="F14" s="716" t="s">
        <v>883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acción'!AG48</f>
        <v>Sumatoria del número de espacios de coworking públicos en funcionamiento.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2">
        <v>1</v>
      </c>
      <c r="E30" s="228"/>
      <c r="F30" s="229" t="s">
        <v>565</v>
      </c>
      <c r="G30" s="230">
        <v>2022</v>
      </c>
      <c r="H30" s="228"/>
      <c r="I30" s="229" t="s">
        <v>567</v>
      </c>
      <c r="J30" s="754" t="s">
        <v>884</v>
      </c>
      <c r="K30" s="666"/>
      <c r="L30" s="673"/>
      <c r="M30" s="254"/>
      <c r="N30" s="149"/>
      <c r="O30" s="149"/>
      <c r="P30" s="149"/>
      <c r="Q30" s="149"/>
      <c r="R30" s="149"/>
      <c r="S30" s="149"/>
      <c r="T30" s="149"/>
      <c r="U30" s="149"/>
      <c r="V30" s="149"/>
      <c r="W30" s="149"/>
      <c r="X30" s="149"/>
      <c r="Y30" s="149"/>
      <c r="Z30" s="149"/>
    </row>
    <row r="31" spans="1:26" ht="15.75" customHeight="1">
      <c r="A31" s="739"/>
      <c r="B31" s="182"/>
      <c r="C31" s="215"/>
      <c r="D31" s="298"/>
      <c r="E31" s="298"/>
      <c r="F31" s="298"/>
      <c r="G31" s="298"/>
      <c r="H31" s="298"/>
      <c r="I31" s="298"/>
      <c r="J31" s="298"/>
      <c r="K31" s="298"/>
      <c r="L31" s="298"/>
      <c r="M31" s="299"/>
      <c r="N31" s="149"/>
      <c r="O31" s="149"/>
      <c r="P31" s="149"/>
      <c r="Q31" s="149"/>
      <c r="R31" s="149"/>
      <c r="S31" s="149"/>
      <c r="T31" s="149"/>
      <c r="U31" s="149"/>
      <c r="V31" s="149"/>
      <c r="W31" s="149"/>
      <c r="X31" s="149"/>
      <c r="Y31" s="149"/>
      <c r="Z31" s="149"/>
    </row>
    <row r="32" spans="1:26" ht="15.75" customHeight="1">
      <c r="A32" s="739"/>
      <c r="B32" s="743" t="s">
        <v>569</v>
      </c>
      <c r="C32" s="233"/>
      <c r="D32" s="366"/>
      <c r="E32" s="366"/>
      <c r="F32" s="366"/>
      <c r="G32" s="366"/>
      <c r="H32" s="366"/>
      <c r="I32" s="366"/>
      <c r="J32" s="366"/>
      <c r="K32" s="366"/>
      <c r="L32" s="367"/>
      <c r="M32" s="368"/>
      <c r="N32" s="149"/>
      <c r="O32" s="149"/>
      <c r="P32" s="149"/>
      <c r="Q32" s="149"/>
      <c r="R32" s="149"/>
      <c r="S32" s="149"/>
      <c r="T32" s="149"/>
      <c r="U32" s="149"/>
      <c r="V32" s="149"/>
      <c r="W32" s="149"/>
      <c r="X32" s="149"/>
      <c r="Y32" s="149"/>
      <c r="Z32" s="149"/>
    </row>
    <row r="33" spans="1:26" ht="15.75" customHeight="1">
      <c r="A33" s="739"/>
      <c r="B33" s="744"/>
      <c r="C33" s="235" t="s">
        <v>570</v>
      </c>
      <c r="D33" s="230">
        <v>2023</v>
      </c>
      <c r="E33" s="320"/>
      <c r="F33" s="228" t="s">
        <v>571</v>
      </c>
      <c r="G33" s="369" t="s">
        <v>572</v>
      </c>
      <c r="H33" s="320"/>
      <c r="I33" s="229"/>
      <c r="J33" s="320"/>
      <c r="K33" s="320"/>
      <c r="L33" s="370"/>
      <c r="M33" s="371"/>
      <c r="N33" s="149"/>
      <c r="O33" s="149"/>
      <c r="P33" s="149"/>
      <c r="Q33" s="149"/>
      <c r="R33" s="149"/>
      <c r="S33" s="149"/>
      <c r="T33" s="149"/>
      <c r="U33" s="149"/>
      <c r="V33" s="149"/>
      <c r="W33" s="149"/>
      <c r="X33" s="149"/>
      <c r="Y33" s="149"/>
      <c r="Z33" s="149"/>
    </row>
    <row r="34" spans="1:26" ht="15.75" customHeight="1">
      <c r="A34" s="739"/>
      <c r="B34" s="745"/>
      <c r="C34" s="215"/>
      <c r="D34" s="322"/>
      <c r="E34" s="323"/>
      <c r="F34" s="298"/>
      <c r="G34" s="323"/>
      <c r="H34" s="323"/>
      <c r="I34" s="372"/>
      <c r="J34" s="323"/>
      <c r="K34" s="323"/>
      <c r="L34" s="373"/>
      <c r="M34" s="374"/>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26">
        <v>1</v>
      </c>
      <c r="E37" s="673"/>
      <c r="F37" s="726">
        <v>1</v>
      </c>
      <c r="G37" s="673"/>
      <c r="H37" s="726">
        <v>3</v>
      </c>
      <c r="I37" s="673"/>
      <c r="J37" s="726">
        <v>3</v>
      </c>
      <c r="K37" s="673"/>
      <c r="L37" s="726">
        <v>3</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26">
        <v>3</v>
      </c>
      <c r="E39" s="673"/>
      <c r="F39" s="726">
        <v>3</v>
      </c>
      <c r="G39" s="673"/>
      <c r="H39" s="726">
        <v>4</v>
      </c>
      <c r="I39" s="673"/>
      <c r="J39" s="726">
        <v>4</v>
      </c>
      <c r="K39" s="673"/>
      <c r="L39" s="726">
        <v>4</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26">
        <v>4</v>
      </c>
      <c r="E41" s="673"/>
      <c r="F41" s="726">
        <v>4</v>
      </c>
      <c r="G41" s="673"/>
      <c r="H41" s="726">
        <v>5</v>
      </c>
      <c r="I41" s="673"/>
      <c r="J41" s="726">
        <v>5</v>
      </c>
      <c r="K41" s="673"/>
      <c r="L41" s="726">
        <v>5</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26">
        <v>5</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23" t="s">
        <v>885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886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23" t="s">
        <v>600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23" t="s">
        <v>602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2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23" t="s">
        <v>602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887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2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2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2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882"/>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acción'!AF49</f>
        <v>Consultorios empresariales acompañados y/o articulados en el marco de la estrategia (Número/Constante).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881</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888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884" t="s">
        <v>889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acción'!C49</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400</v>
      </c>
      <c r="D14" s="715"/>
      <c r="E14" s="200" t="s">
        <v>439</v>
      </c>
      <c r="F14" s="716" t="s">
        <v>883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acción'!AG49</f>
        <v>Sumatoria del número de consultorios empresariales acompañados y/o articulados en el marco de la estrategia.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890</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48"/>
      <c r="E29" s="248"/>
      <c r="F29" s="248"/>
      <c r="G29" s="248"/>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1</v>
      </c>
      <c r="E30" s="228"/>
      <c r="F30" s="229" t="s">
        <v>565</v>
      </c>
      <c r="G30" s="285">
        <v>2022</v>
      </c>
      <c r="H30" s="159"/>
      <c r="I30" s="231" t="s">
        <v>567</v>
      </c>
      <c r="J30" s="886" t="s">
        <v>891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1</v>
      </c>
      <c r="E37" s="673"/>
      <c r="F37" s="754">
        <v>1</v>
      </c>
      <c r="G37" s="673"/>
      <c r="H37" s="754">
        <v>2</v>
      </c>
      <c r="I37" s="673"/>
      <c r="J37" s="754">
        <v>2</v>
      </c>
      <c r="K37" s="673"/>
      <c r="L37" s="754">
        <v>3</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v>4</v>
      </c>
      <c r="E39" s="673"/>
      <c r="F39" s="754">
        <v>4</v>
      </c>
      <c r="G39" s="673"/>
      <c r="H39" s="754">
        <v>4</v>
      </c>
      <c r="I39" s="673"/>
      <c r="J39" s="754">
        <v>4</v>
      </c>
      <c r="K39" s="673"/>
      <c r="L39" s="754">
        <v>4</v>
      </c>
      <c r="M39" s="673"/>
      <c r="N39" s="149"/>
      <c r="O39" s="149"/>
      <c r="P39" s="149"/>
      <c r="Q39" s="149"/>
      <c r="R39" s="149"/>
      <c r="S39" s="149"/>
      <c r="T39" s="149"/>
      <c r="U39" s="149"/>
      <c r="V39" s="149"/>
      <c r="W39" s="149"/>
      <c r="X39" s="149"/>
      <c r="Y39" s="149"/>
      <c r="Z39" s="149"/>
    </row>
    <row r="40" spans="1:26" ht="15.75" customHeight="1">
      <c r="A40" s="739"/>
      <c r="B40" s="744"/>
      <c r="C40" s="208"/>
      <c r="D40" s="728" t="s">
        <v>584</v>
      </c>
      <c r="E40" s="729"/>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4</v>
      </c>
      <c r="E41" s="673"/>
      <c r="F41" s="754">
        <v>4</v>
      </c>
      <c r="G41" s="673"/>
      <c r="H41" s="754">
        <v>4</v>
      </c>
      <c r="I41" s="673"/>
      <c r="J41" s="754">
        <v>4</v>
      </c>
      <c r="K41" s="673"/>
      <c r="L41" s="754">
        <v>4</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892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886" t="s">
        <v>893</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2022</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894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776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acción'!DX18</f>
        <v>Subdirección de Innovación y Productividad</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acción'!AF50</f>
        <v>Gremios y/o asociaciones empresariales acompañadas y/o articuladas por el sector desarrollo económico.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895</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896</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acción'!C50</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acción'!AG50</f>
        <v>Sumatoria del número de gremios y/o asociaciones empresariales acompañadas y/o articuladas por el sector desarrollo económico.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897</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48"/>
      <c r="K29" s="248"/>
      <c r="L29" s="248"/>
      <c r="M29" s="225"/>
      <c r="N29" s="149"/>
      <c r="O29" s="149"/>
      <c r="P29" s="149"/>
      <c r="Q29" s="149"/>
      <c r="R29" s="149"/>
      <c r="S29" s="149"/>
      <c r="T29" s="149"/>
      <c r="U29" s="149"/>
      <c r="V29" s="149"/>
      <c r="W29" s="149"/>
      <c r="X29" s="149"/>
      <c r="Y29" s="149"/>
      <c r="Z29" s="149"/>
    </row>
    <row r="30" spans="1:26" ht="15.75" customHeight="1">
      <c r="A30" s="739"/>
      <c r="B30" s="222"/>
      <c r="C30" s="226" t="s">
        <v>564</v>
      </c>
      <c r="D30" s="305">
        <v>3</v>
      </c>
      <c r="E30" s="228"/>
      <c r="F30" s="229" t="s">
        <v>565</v>
      </c>
      <c r="G30" s="285">
        <v>2022</v>
      </c>
      <c r="H30" s="159"/>
      <c r="I30" s="231" t="s">
        <v>567</v>
      </c>
      <c r="J30" s="754" t="s">
        <v>898</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3</v>
      </c>
      <c r="E37" s="673"/>
      <c r="F37" s="754">
        <v>3</v>
      </c>
      <c r="G37" s="673"/>
      <c r="H37" s="754">
        <v>3</v>
      </c>
      <c r="I37" s="673"/>
      <c r="J37" s="754">
        <v>4</v>
      </c>
      <c r="K37" s="673"/>
      <c r="L37" s="754">
        <v>5</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v>6</v>
      </c>
      <c r="E39" s="673"/>
      <c r="F39" s="754">
        <v>6</v>
      </c>
      <c r="G39" s="673"/>
      <c r="H39" s="754">
        <v>6</v>
      </c>
      <c r="I39" s="673"/>
      <c r="J39" s="754">
        <v>6</v>
      </c>
      <c r="K39" s="673"/>
      <c r="L39" s="754">
        <v>6</v>
      </c>
      <c r="M39" s="673"/>
      <c r="N39" s="149"/>
      <c r="O39" s="149"/>
      <c r="P39" s="149"/>
      <c r="Q39" s="149"/>
      <c r="R39" s="149"/>
      <c r="S39" s="149"/>
      <c r="T39" s="149"/>
      <c r="U39" s="149"/>
      <c r="V39" s="149"/>
      <c r="W39" s="149"/>
      <c r="X39" s="149"/>
      <c r="Y39" s="149"/>
      <c r="Z39" s="149"/>
    </row>
    <row r="40" spans="1:26" ht="15.75" customHeight="1">
      <c r="A40" s="739"/>
      <c r="B40" s="744"/>
      <c r="C40" s="208"/>
      <c r="D40" s="728" t="s">
        <v>584</v>
      </c>
      <c r="E40" s="729"/>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6</v>
      </c>
      <c r="E41" s="673"/>
      <c r="F41" s="754">
        <v>6</v>
      </c>
      <c r="G41" s="673"/>
      <c r="H41" s="754">
        <v>6</v>
      </c>
      <c r="I41" s="673"/>
      <c r="J41" s="754">
        <v>6</v>
      </c>
      <c r="K41" s="673"/>
      <c r="L41" s="754">
        <v>6</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6</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899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16:A52"/>
    <mergeCell ref="A53:A58"/>
    <mergeCell ref="A59:A61"/>
    <mergeCell ref="A2:A15"/>
    <mergeCell ref="B14:B15"/>
    <mergeCell ref="B18:B24"/>
    <mergeCell ref="B25:B28"/>
    <mergeCell ref="B32:B34"/>
    <mergeCell ref="B35:B44"/>
    <mergeCell ref="B45:B48"/>
    <mergeCell ref="B8:B10"/>
    <mergeCell ref="C58:M58"/>
    <mergeCell ref="C59:M59"/>
    <mergeCell ref="C60:M60"/>
    <mergeCell ref="C61:M61"/>
    <mergeCell ref="C62:M62"/>
    <mergeCell ref="D42:E42"/>
    <mergeCell ref="D43:E43"/>
    <mergeCell ref="C56:M56"/>
    <mergeCell ref="C57:M57"/>
    <mergeCell ref="F46:F47"/>
    <mergeCell ref="G46:J47"/>
    <mergeCell ref="L46:M47"/>
    <mergeCell ref="C49:M49"/>
    <mergeCell ref="C53:M53"/>
    <mergeCell ref="C54:M54"/>
    <mergeCell ref="C55:M55"/>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B20" zoomScale="60" zoomScaleNormal="100" workbookViewId="0">
      <selection activeCell="C2" sqref="C2:M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acción'!AF51</f>
        <v>Plataforma digital para la conexión de oferta y demanda de bienes y servicios de origen local en el marco de "Hecho en Bogotá" creada, implementada y actualizada (Porcentaje/Constante).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983</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990</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acción'!C51</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23.75" customHeight="1">
      <c r="A17" s="739"/>
      <c r="B17" s="181" t="s">
        <v>543</v>
      </c>
      <c r="C17" s="723" t="str">
        <f>'Plan de acción'!AG51</f>
        <v>Sumatoria del porcentaje de avance de las etapas: desarrollo, pruebas, puesta en producción, modificaciones, creación de módulos y actualización de datos de usuarios de la plataforma digital para la conexión del ecosistema, oferta y demanda de bienes y servicios.
Hito 1 (2023): Implementación de la plataforma (desarrollo, pruebas y puesta en marcha) (50%)
Hito 2 (entre 2024 y 2026): Modificaciones, creación de módulos y actualización de datos (80%)
Hito 3 (entre 2027 y 2038): Actualización semestral de datos de usuarios registrados en la plataforma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4">
        <v>0</v>
      </c>
      <c r="E30" s="228"/>
      <c r="F30" s="229" t="s">
        <v>565</v>
      </c>
      <c r="G30" s="285">
        <v>2022</v>
      </c>
      <c r="H30" s="228"/>
      <c r="I30" s="229" t="s">
        <v>567</v>
      </c>
      <c r="J30" s="754" t="s">
        <v>980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0.5</v>
      </c>
      <c r="E37" s="673"/>
      <c r="F37" s="762">
        <v>0.6</v>
      </c>
      <c r="G37" s="673"/>
      <c r="H37" s="762">
        <v>0.7</v>
      </c>
      <c r="I37" s="673"/>
      <c r="J37" s="762">
        <v>0.8</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901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980</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23" t="s">
        <v>902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23" t="s">
        <v>903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2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23" t="s">
        <v>596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D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acción'!AF52</f>
        <v>Espacios de intermediación desarrollados y/o en los que participa la SDDE, con énfasis en la promoción de bienes y servicios de origen local en el marco de "Hecho en Bogotá"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984</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991</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acción'!C52</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acción'!AG52</f>
        <v>Sumatoria del número de espacios de intermediación desarrollados.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904</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19</v>
      </c>
      <c r="E30" s="228"/>
      <c r="F30" s="229" t="s">
        <v>565</v>
      </c>
      <c r="G30" s="377">
        <v>44713</v>
      </c>
      <c r="H30" s="228"/>
      <c r="I30" s="229" t="s">
        <v>567</v>
      </c>
      <c r="J30" s="335" t="s">
        <v>905</v>
      </c>
      <c r="K30" s="295"/>
      <c r="L30" s="346"/>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893" t="s">
        <v>574</v>
      </c>
      <c r="E36" s="702"/>
      <c r="F36" s="893" t="s">
        <v>575</v>
      </c>
      <c r="G36" s="702"/>
      <c r="H36" s="896" t="s">
        <v>576</v>
      </c>
      <c r="I36" s="729"/>
      <c r="J36" s="896" t="s">
        <v>577</v>
      </c>
      <c r="K36" s="729"/>
      <c r="L36" s="896" t="s">
        <v>578</v>
      </c>
      <c r="M36" s="730"/>
      <c r="N36" s="149"/>
      <c r="O36" s="149"/>
      <c r="P36" s="149"/>
      <c r="Q36" s="149"/>
      <c r="R36" s="149"/>
      <c r="S36" s="149"/>
      <c r="T36" s="149"/>
      <c r="U36" s="149"/>
      <c r="V36" s="149"/>
      <c r="W36" s="149"/>
      <c r="X36" s="149"/>
      <c r="Y36" s="149"/>
      <c r="Z36" s="149"/>
    </row>
    <row r="37" spans="1:26" ht="15.75" customHeight="1">
      <c r="A37" s="739"/>
      <c r="B37" s="744"/>
      <c r="C37" s="208"/>
      <c r="D37" s="726">
        <v>7</v>
      </c>
      <c r="E37" s="673"/>
      <c r="F37" s="726">
        <v>9</v>
      </c>
      <c r="G37" s="673"/>
      <c r="H37" s="726">
        <v>11</v>
      </c>
      <c r="I37" s="673"/>
      <c r="J37" s="726">
        <v>13</v>
      </c>
      <c r="K37" s="673"/>
      <c r="L37" s="726">
        <v>15</v>
      </c>
      <c r="M37" s="712"/>
      <c r="N37" s="149"/>
      <c r="O37" s="149"/>
      <c r="P37" s="149"/>
      <c r="Q37" s="149"/>
      <c r="R37" s="149"/>
      <c r="S37" s="149"/>
      <c r="T37" s="149"/>
      <c r="U37" s="149"/>
      <c r="V37" s="149"/>
      <c r="W37" s="149"/>
      <c r="X37" s="149"/>
      <c r="Y37" s="149"/>
      <c r="Z37" s="149"/>
    </row>
    <row r="38" spans="1:26" ht="15.75" customHeight="1">
      <c r="A38" s="739"/>
      <c r="B38" s="744"/>
      <c r="C38" s="208"/>
      <c r="D38" s="893" t="s">
        <v>579</v>
      </c>
      <c r="E38" s="702"/>
      <c r="F38" s="893" t="s">
        <v>580</v>
      </c>
      <c r="G38" s="702"/>
      <c r="H38" s="893" t="s">
        <v>581</v>
      </c>
      <c r="I38" s="702"/>
      <c r="J38" s="893" t="s">
        <v>582</v>
      </c>
      <c r="K38" s="702"/>
      <c r="L38" s="893" t="s">
        <v>583</v>
      </c>
      <c r="M38" s="756"/>
      <c r="N38" s="149"/>
      <c r="O38" s="149"/>
      <c r="P38" s="149"/>
      <c r="Q38" s="149"/>
      <c r="R38" s="149"/>
      <c r="S38" s="149"/>
      <c r="T38" s="149"/>
      <c r="U38" s="149"/>
      <c r="V38" s="149"/>
      <c r="W38" s="149"/>
      <c r="X38" s="149"/>
      <c r="Y38" s="149"/>
      <c r="Z38" s="149"/>
    </row>
    <row r="39" spans="1:26" ht="15.75" customHeight="1">
      <c r="A39" s="739"/>
      <c r="B39" s="744"/>
      <c r="C39" s="208"/>
      <c r="D39" s="726">
        <v>17</v>
      </c>
      <c r="E39" s="673"/>
      <c r="F39" s="726">
        <v>19</v>
      </c>
      <c r="G39" s="673"/>
      <c r="H39" s="726">
        <v>21</v>
      </c>
      <c r="I39" s="673"/>
      <c r="J39" s="726">
        <v>23</v>
      </c>
      <c r="K39" s="673"/>
      <c r="L39" s="726">
        <v>25</v>
      </c>
      <c r="M39" s="712"/>
      <c r="N39" s="149"/>
      <c r="O39" s="149"/>
      <c r="P39" s="149"/>
      <c r="Q39" s="149"/>
      <c r="R39" s="149"/>
      <c r="S39" s="149"/>
      <c r="T39" s="149"/>
      <c r="U39" s="149"/>
      <c r="V39" s="149"/>
      <c r="W39" s="149"/>
      <c r="X39" s="149"/>
      <c r="Y39" s="149"/>
      <c r="Z39" s="149"/>
    </row>
    <row r="40" spans="1:26" ht="15.75" customHeight="1">
      <c r="A40" s="739"/>
      <c r="B40" s="744"/>
      <c r="C40" s="208"/>
      <c r="D40" s="893" t="s">
        <v>584</v>
      </c>
      <c r="E40" s="702"/>
      <c r="F40" s="893" t="s">
        <v>585</v>
      </c>
      <c r="G40" s="702"/>
      <c r="H40" s="894" t="s">
        <v>586</v>
      </c>
      <c r="I40" s="758"/>
      <c r="J40" s="894" t="s">
        <v>587</v>
      </c>
      <c r="K40" s="758"/>
      <c r="L40" s="894" t="s">
        <v>588</v>
      </c>
      <c r="M40" s="759"/>
      <c r="N40" s="149"/>
      <c r="O40" s="149"/>
      <c r="P40" s="149"/>
      <c r="Q40" s="149"/>
      <c r="R40" s="149"/>
      <c r="S40" s="149"/>
      <c r="T40" s="149"/>
      <c r="U40" s="149"/>
      <c r="V40" s="149"/>
      <c r="W40" s="149"/>
      <c r="X40" s="149"/>
      <c r="Y40" s="149"/>
      <c r="Z40" s="149"/>
    </row>
    <row r="41" spans="1:26" ht="15.75" customHeight="1">
      <c r="A41" s="739"/>
      <c r="B41" s="744"/>
      <c r="C41" s="208"/>
      <c r="D41" s="726">
        <v>27</v>
      </c>
      <c r="E41" s="673"/>
      <c r="F41" s="726">
        <v>29</v>
      </c>
      <c r="G41" s="673"/>
      <c r="H41" s="726">
        <v>31</v>
      </c>
      <c r="I41" s="673"/>
      <c r="J41" s="726">
        <v>33</v>
      </c>
      <c r="K41" s="673"/>
      <c r="L41" s="726">
        <v>35</v>
      </c>
      <c r="M41" s="712"/>
      <c r="N41" s="149"/>
      <c r="O41" s="149"/>
      <c r="P41" s="149"/>
      <c r="Q41" s="149"/>
      <c r="R41" s="149"/>
      <c r="S41" s="149"/>
      <c r="T41" s="149"/>
      <c r="U41" s="149"/>
      <c r="V41" s="149"/>
      <c r="W41" s="149"/>
      <c r="X41" s="149"/>
      <c r="Y41" s="149"/>
      <c r="Z41" s="149"/>
    </row>
    <row r="42" spans="1:26" ht="15.75" customHeight="1">
      <c r="A42" s="739"/>
      <c r="B42" s="744"/>
      <c r="C42" s="208"/>
      <c r="D42" s="895" t="s">
        <v>589</v>
      </c>
      <c r="E42" s="715"/>
      <c r="F42" s="356"/>
      <c r="G42" s="356"/>
      <c r="H42" s="356"/>
      <c r="I42" s="356"/>
      <c r="J42" s="356"/>
      <c r="K42" s="356"/>
      <c r="L42" s="356"/>
      <c r="M42" s="357"/>
      <c r="N42" s="149"/>
      <c r="O42" s="149"/>
      <c r="P42" s="149"/>
      <c r="Q42" s="149"/>
      <c r="R42" s="149"/>
      <c r="S42" s="149"/>
      <c r="T42" s="149"/>
      <c r="U42" s="149"/>
      <c r="V42" s="149"/>
      <c r="W42" s="149"/>
      <c r="X42" s="149"/>
      <c r="Y42" s="149"/>
      <c r="Z42" s="149"/>
    </row>
    <row r="43" spans="1:26" ht="15.75" customHeight="1">
      <c r="A43" s="739"/>
      <c r="B43" s="744"/>
      <c r="C43" s="208"/>
      <c r="D43" s="726">
        <v>37</v>
      </c>
      <c r="E43" s="673"/>
      <c r="F43" s="358"/>
      <c r="G43" s="358"/>
      <c r="H43" s="359"/>
      <c r="I43" s="360"/>
      <c r="J43" s="360"/>
      <c r="K43" s="360"/>
      <c r="L43" s="360"/>
      <c r="M43" s="361"/>
      <c r="N43" s="149"/>
      <c r="O43" s="149"/>
      <c r="P43" s="149"/>
      <c r="Q43" s="149"/>
      <c r="R43" s="149"/>
      <c r="S43" s="149"/>
      <c r="T43" s="149"/>
      <c r="U43" s="149"/>
      <c r="V43" s="149"/>
      <c r="W43" s="149"/>
      <c r="X43" s="149"/>
      <c r="Y43" s="149"/>
      <c r="Z43" s="149"/>
    </row>
    <row r="44" spans="1:26" ht="15.75" customHeight="1">
      <c r="A44" s="739"/>
      <c r="B44" s="744"/>
      <c r="C44" s="255"/>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884" t="s">
        <v>906</v>
      </c>
      <c r="D49" s="669"/>
      <c r="E49" s="669"/>
      <c r="F49" s="669"/>
      <c r="G49" s="669"/>
      <c r="H49" s="669"/>
      <c r="I49" s="669"/>
      <c r="J49" s="669"/>
      <c r="K49" s="669"/>
      <c r="L49" s="669"/>
      <c r="M49" s="737"/>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907</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6:M6"/>
    <mergeCell ref="C13:M13"/>
    <mergeCell ref="F38:G38"/>
    <mergeCell ref="H38:I38"/>
    <mergeCell ref="D39:E39"/>
    <mergeCell ref="F39:G39"/>
    <mergeCell ref="H39:I39"/>
    <mergeCell ref="J39:K39"/>
    <mergeCell ref="L39:M39"/>
    <mergeCell ref="C7:D7"/>
    <mergeCell ref="I7:M7"/>
    <mergeCell ref="F9:G9"/>
    <mergeCell ref="I9:J9"/>
    <mergeCell ref="F10:G10"/>
    <mergeCell ref="I10:J10"/>
    <mergeCell ref="F23:L23"/>
    <mergeCell ref="C2:M2"/>
    <mergeCell ref="C3:M3"/>
    <mergeCell ref="F4:G4"/>
    <mergeCell ref="I4:M4"/>
    <mergeCell ref="C5:M5"/>
    <mergeCell ref="C60:M60"/>
    <mergeCell ref="C61:M61"/>
    <mergeCell ref="C62:M62"/>
    <mergeCell ref="C53:M53"/>
    <mergeCell ref="C54:M54"/>
    <mergeCell ref="C55:M55"/>
    <mergeCell ref="C56:M56"/>
    <mergeCell ref="C57:M57"/>
    <mergeCell ref="C58:M58"/>
    <mergeCell ref="C59:M59"/>
    <mergeCell ref="A53:A58"/>
    <mergeCell ref="A59:A61"/>
    <mergeCell ref="A2:A15"/>
    <mergeCell ref="B14:B15"/>
    <mergeCell ref="B18:B24"/>
    <mergeCell ref="B25:B28"/>
    <mergeCell ref="B32:B34"/>
    <mergeCell ref="B35:B44"/>
    <mergeCell ref="B45:B48"/>
    <mergeCell ref="B8:B10"/>
    <mergeCell ref="D41:E41"/>
    <mergeCell ref="F41:G41"/>
    <mergeCell ref="L41:M41"/>
    <mergeCell ref="A16:A52"/>
    <mergeCell ref="D42:E42"/>
    <mergeCell ref="D43:E43"/>
    <mergeCell ref="F46:F47"/>
    <mergeCell ref="G46:J47"/>
    <mergeCell ref="L46:M47"/>
    <mergeCell ref="C49:M49"/>
    <mergeCell ref="C50:D50"/>
    <mergeCell ref="H41:I41"/>
    <mergeCell ref="J41:K41"/>
    <mergeCell ref="D40:E40"/>
    <mergeCell ref="F40:G40"/>
    <mergeCell ref="H40:I40"/>
    <mergeCell ref="J40:K40"/>
    <mergeCell ref="J38:K38"/>
    <mergeCell ref="L38:M38"/>
    <mergeCell ref="D36:E36"/>
    <mergeCell ref="D37:E37"/>
    <mergeCell ref="F37:G37"/>
    <mergeCell ref="H37:I37"/>
    <mergeCell ref="J37:K37"/>
    <mergeCell ref="L37:M37"/>
    <mergeCell ref="D38:E38"/>
    <mergeCell ref="L36:M36"/>
    <mergeCell ref="L40:M40"/>
    <mergeCell ref="C9:D9"/>
    <mergeCell ref="C10:D10"/>
    <mergeCell ref="F36:G36"/>
    <mergeCell ref="H36:I36"/>
    <mergeCell ref="J36:K36"/>
    <mergeCell ref="C11:M11"/>
    <mergeCell ref="C12:M12"/>
    <mergeCell ref="C14:D14"/>
    <mergeCell ref="F14:M14"/>
    <mergeCell ref="C15:M15"/>
    <mergeCell ref="C16:M16"/>
    <mergeCell ref="C17:M17"/>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40" zoomScale="60" zoomScaleNormal="130"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26.25" customHeight="1">
      <c r="A2" s="741" t="s">
        <v>522</v>
      </c>
      <c r="B2" s="180" t="s">
        <v>523</v>
      </c>
      <c r="C2" s="707" t="str">
        <f>'Plan de acción'!AF53</f>
        <v>Agenda de mejora regulatoria y del clima de negocios de Bogotá D.C. definida y adoptada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183"/>
      <c r="D6" s="283"/>
      <c r="E6" s="283"/>
      <c r="F6" s="283"/>
      <c r="G6" s="283"/>
      <c r="H6" s="283"/>
      <c r="I6" s="283"/>
      <c r="J6" s="283"/>
      <c r="K6" s="283"/>
      <c r="L6" s="283"/>
      <c r="M6" s="284"/>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60.75" customHeight="1">
      <c r="A11" s="739"/>
      <c r="B11" s="181" t="s">
        <v>535</v>
      </c>
      <c r="C11" s="884" t="s">
        <v>908</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68" customHeight="1">
      <c r="A12" s="739"/>
      <c r="B12" s="181" t="s">
        <v>537</v>
      </c>
      <c r="C12" s="884" t="s">
        <v>1012</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acción'!C53</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61.5" customHeight="1">
      <c r="A17" s="739"/>
      <c r="B17" s="181" t="s">
        <v>543</v>
      </c>
      <c r="C17" s="713" t="str">
        <f>'Plan de acción'!AG53</f>
        <v>Sumatoria del porcentaje de avance en la definición y adopción de la agenda
Hito 1 (40 % en 2023): Definición de la agenda.
Hito 2 (10 % en 2024): Empalme y planeación de la implementación
Hito 3 (50 % en 2025): Implementación de la agenda y sus apuestas (definir mínimo en función de las apuestas identificadas en la agenda)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0</v>
      </c>
      <c r="E30" s="228"/>
      <c r="F30" s="229" t="s">
        <v>565</v>
      </c>
      <c r="G30" s="285">
        <v>2021</v>
      </c>
      <c r="H30" s="228"/>
      <c r="I30" s="229" t="s">
        <v>567</v>
      </c>
      <c r="J30" s="335" t="s">
        <v>905</v>
      </c>
      <c r="K30" s="295"/>
      <c r="L30" s="346"/>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2025</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62">
        <v>0.4</v>
      </c>
      <c r="E37" s="673"/>
      <c r="F37" s="762">
        <v>0.5</v>
      </c>
      <c r="G37" s="673"/>
      <c r="H37" s="762">
        <v>1</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45"/>
      <c r="D38" s="731" t="s">
        <v>579</v>
      </c>
      <c r="E38" s="732"/>
      <c r="F38" s="731" t="s">
        <v>580</v>
      </c>
      <c r="G38" s="732"/>
      <c r="H38" s="731" t="s">
        <v>581</v>
      </c>
      <c r="I38" s="73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378"/>
      <c r="D39" s="754" t="s">
        <v>633</v>
      </c>
      <c r="E39" s="673"/>
      <c r="F39" s="754" t="s">
        <v>633</v>
      </c>
      <c r="G39" s="673"/>
      <c r="H39" s="754" t="s">
        <v>633</v>
      </c>
      <c r="I39" s="673"/>
      <c r="J39" s="754" t="s">
        <v>633</v>
      </c>
      <c r="K39" s="673"/>
      <c r="L39" s="762" t="s">
        <v>633</v>
      </c>
      <c r="M39" s="712"/>
      <c r="N39" s="149"/>
      <c r="O39" s="149"/>
      <c r="P39" s="149"/>
      <c r="Q39" s="149"/>
      <c r="R39" s="149"/>
      <c r="S39" s="149"/>
      <c r="T39" s="149"/>
      <c r="U39" s="149"/>
      <c r="V39" s="149"/>
      <c r="W39" s="149"/>
      <c r="X39" s="149"/>
      <c r="Y39" s="149"/>
      <c r="Z39" s="149"/>
    </row>
    <row r="40" spans="1:26" ht="15.75" customHeight="1">
      <c r="A40" s="739"/>
      <c r="B40" s="744"/>
      <c r="C40" s="378"/>
      <c r="D40" s="757" t="s">
        <v>584</v>
      </c>
      <c r="E40" s="758"/>
      <c r="F40" s="757" t="s">
        <v>585</v>
      </c>
      <c r="G40" s="758"/>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378"/>
      <c r="D41" s="754" t="s">
        <v>633</v>
      </c>
      <c r="E41" s="673"/>
      <c r="F41" s="754" t="s">
        <v>633</v>
      </c>
      <c r="G41" s="673"/>
      <c r="H41" s="754" t="s">
        <v>633</v>
      </c>
      <c r="I41" s="673"/>
      <c r="J41" s="754" t="s">
        <v>633</v>
      </c>
      <c r="K41" s="673"/>
      <c r="L41" s="762" t="s">
        <v>633</v>
      </c>
      <c r="M41" s="712"/>
      <c r="N41" s="149"/>
      <c r="O41" s="149"/>
      <c r="P41" s="149"/>
      <c r="Q41" s="149"/>
      <c r="R41" s="149"/>
      <c r="S41" s="149"/>
      <c r="T41" s="149"/>
      <c r="U41" s="149"/>
      <c r="V41" s="149"/>
      <c r="W41" s="149"/>
      <c r="X41" s="149"/>
      <c r="Y41" s="149"/>
      <c r="Z41" s="149"/>
    </row>
    <row r="42" spans="1:26" ht="15.75" customHeight="1">
      <c r="A42" s="739"/>
      <c r="B42" s="744"/>
      <c r="C42" s="37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378"/>
      <c r="D43" s="754" t="s">
        <v>633</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379"/>
      <c r="E44" s="340"/>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87" customHeight="1">
      <c r="A49" s="739"/>
      <c r="B49" s="181" t="s">
        <v>593</v>
      </c>
      <c r="C49" s="713" t="s">
        <v>909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633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9">
    <mergeCell ref="L39:M39"/>
    <mergeCell ref="F40:G40"/>
    <mergeCell ref="L40:M40"/>
    <mergeCell ref="D40:E40"/>
    <mergeCell ref="D41:E41"/>
    <mergeCell ref="H41:I41"/>
    <mergeCell ref="J41:K41"/>
    <mergeCell ref="L41:M41"/>
    <mergeCell ref="F41:G41"/>
    <mergeCell ref="F4:G4"/>
    <mergeCell ref="I4:M4"/>
    <mergeCell ref="C5:M5"/>
    <mergeCell ref="I7:M7"/>
    <mergeCell ref="C13:M13"/>
    <mergeCell ref="C7:D7"/>
    <mergeCell ref="F10:G10"/>
    <mergeCell ref="I10:J10"/>
    <mergeCell ref="C11:M11"/>
    <mergeCell ref="C62:M62"/>
    <mergeCell ref="C54:M54"/>
    <mergeCell ref="C55:M55"/>
    <mergeCell ref="C56:M56"/>
    <mergeCell ref="C57:M57"/>
    <mergeCell ref="C58:M58"/>
    <mergeCell ref="C59:M59"/>
    <mergeCell ref="C60:M60"/>
    <mergeCell ref="F46:F47"/>
    <mergeCell ref="G46:J47"/>
    <mergeCell ref="L46:M47"/>
    <mergeCell ref="A59:A61"/>
    <mergeCell ref="A2:A15"/>
    <mergeCell ref="B14:B15"/>
    <mergeCell ref="B18:B24"/>
    <mergeCell ref="B25:B28"/>
    <mergeCell ref="B32:B34"/>
    <mergeCell ref="B35:B44"/>
    <mergeCell ref="B45:B48"/>
    <mergeCell ref="A16:A52"/>
    <mergeCell ref="A53:A58"/>
    <mergeCell ref="C61:M61"/>
    <mergeCell ref="C2:M2"/>
    <mergeCell ref="C3:M3"/>
    <mergeCell ref="C49:M49"/>
    <mergeCell ref="C50:D50"/>
    <mergeCell ref="C53:M53"/>
    <mergeCell ref="D38:E38"/>
    <mergeCell ref="F38:G38"/>
    <mergeCell ref="H38:I38"/>
    <mergeCell ref="H40:I40"/>
    <mergeCell ref="J40:K40"/>
    <mergeCell ref="D39:E39"/>
    <mergeCell ref="F39:G39"/>
    <mergeCell ref="H39:I39"/>
    <mergeCell ref="J39:K39"/>
    <mergeCell ref="J38:K38"/>
    <mergeCell ref="L38:M38"/>
    <mergeCell ref="D42:E42"/>
    <mergeCell ref="D43:E43"/>
    <mergeCell ref="J37:K37"/>
    <mergeCell ref="L37:M37"/>
    <mergeCell ref="D37:E37"/>
    <mergeCell ref="F37:G37"/>
    <mergeCell ref="H37:I37"/>
    <mergeCell ref="B8:B10"/>
    <mergeCell ref="C9:D9"/>
    <mergeCell ref="C10:D10"/>
    <mergeCell ref="D36:E36"/>
    <mergeCell ref="C12:M12"/>
    <mergeCell ref="J36:K36"/>
    <mergeCell ref="L36:M36"/>
    <mergeCell ref="F36:G36"/>
    <mergeCell ref="H36:I36"/>
    <mergeCell ref="C14:D14"/>
    <mergeCell ref="F14:M14"/>
    <mergeCell ref="C15:M15"/>
    <mergeCell ref="C16:M16"/>
    <mergeCell ref="C17:M17"/>
    <mergeCell ref="F9:G9"/>
    <mergeCell ref="I9:J9"/>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A44" zoomScale="60" zoomScaleNormal="115" workbookViewId="0">
      <selection activeCell="C57" sqref="C57:M57"/>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acción'!E13</f>
        <v>Variación porcentual de las ventas por trabajador de las unidades productivas locales</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166</v>
      </c>
      <c r="I4" s="900" t="s">
        <v>637</v>
      </c>
      <c r="J4" s="666"/>
      <c r="K4" s="666"/>
      <c r="L4" s="666"/>
      <c r="M4" s="712"/>
      <c r="N4" s="149"/>
      <c r="O4" s="149"/>
      <c r="P4" s="149"/>
      <c r="Q4" s="149"/>
      <c r="R4" s="149"/>
      <c r="S4" s="149"/>
      <c r="T4" s="149"/>
      <c r="U4" s="149"/>
      <c r="V4" s="149"/>
      <c r="W4" s="149"/>
      <c r="X4" s="149"/>
      <c r="Y4" s="149"/>
      <c r="Z4" s="149"/>
    </row>
    <row r="5" spans="1:26" ht="16.5" customHeight="1">
      <c r="A5" s="739"/>
      <c r="B5" s="384" t="s">
        <v>527</v>
      </c>
      <c r="C5" s="901" t="s">
        <v>528</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302"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94.5" customHeight="1">
      <c r="A11" s="898"/>
      <c r="B11" s="381" t="s">
        <v>535</v>
      </c>
      <c r="C11" s="903" t="s">
        <v>913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11" t="s">
        <v>649</v>
      </c>
      <c r="E25" s="159"/>
      <c r="F25" s="231" t="s">
        <v>565</v>
      </c>
      <c r="G25" s="211" t="s">
        <v>649</v>
      </c>
      <c r="H25" s="159"/>
      <c r="I25" s="231" t="s">
        <v>567</v>
      </c>
      <c r="J25" s="725" t="s">
        <v>914</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0.03</v>
      </c>
      <c r="E32" s="673"/>
      <c r="F32" s="762">
        <v>0.03</v>
      </c>
      <c r="G32" s="673"/>
      <c r="H32" s="762">
        <v>0.03</v>
      </c>
      <c r="I32" s="673"/>
      <c r="J32" s="762">
        <v>0.03</v>
      </c>
      <c r="K32" s="673"/>
      <c r="L32" s="762"/>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c r="E34" s="673"/>
      <c r="F34" s="762"/>
      <c r="G34" s="673"/>
      <c r="H34" s="762"/>
      <c r="I34" s="673"/>
      <c r="J34" s="762"/>
      <c r="K34" s="673"/>
      <c r="L34" s="762"/>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c r="E36" s="673"/>
      <c r="F36" s="762"/>
      <c r="G36" s="673"/>
      <c r="H36" s="762"/>
      <c r="I36" s="673"/>
      <c r="J36" s="762"/>
      <c r="K36" s="673"/>
      <c r="L36" s="762"/>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17.75" customHeight="1">
      <c r="A44" s="739"/>
      <c r="B44" s="181" t="s">
        <v>593</v>
      </c>
      <c r="C44" s="713" t="s">
        <v>998</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914</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303" t="s">
        <v>599</v>
      </c>
      <c r="C48" s="713" t="s">
        <v>657</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658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656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906" t="s">
        <v>659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3" t="s">
        <v>660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60"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1032</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4">
    <mergeCell ref="C56:M56"/>
    <mergeCell ref="C57:M57"/>
    <mergeCell ref="G41:J42"/>
    <mergeCell ref="C44:M44"/>
    <mergeCell ref="C45:M45"/>
    <mergeCell ref="C48:M48"/>
    <mergeCell ref="C49:M49"/>
    <mergeCell ref="C50:M50"/>
    <mergeCell ref="C51:M51"/>
    <mergeCell ref="H39:I39"/>
    <mergeCell ref="F41:F42"/>
    <mergeCell ref="L41:M42"/>
    <mergeCell ref="C52:M52"/>
    <mergeCell ref="C53:M53"/>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4:M54"/>
    <mergeCell ref="C55:M55"/>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hyperlinks>
    <hyperlink ref="C52" r:id="rId1"/>
  </hyperlinks>
  <pageMargins left="0.7" right="0.7" top="0.75" bottom="0.75" header="0" footer="0"/>
  <pageSetup paperSize="9" scale="46"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A44" zoomScale="60" zoomScaleNormal="115" workbookViewId="0">
      <selection activeCell="C58" sqref="C58"/>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acción'!E18</f>
        <v>Variación porcentual de las ventas por trabajador de las unidades productivas de alto impacto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171</v>
      </c>
      <c r="I4" s="900" t="s">
        <v>916</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21.5" customHeight="1">
      <c r="A11" s="898"/>
      <c r="B11" s="181" t="s">
        <v>535</v>
      </c>
      <c r="C11" s="903" t="s">
        <v>918</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11" t="s">
        <v>649</v>
      </c>
      <c r="E25" s="159"/>
      <c r="F25" s="231" t="s">
        <v>565</v>
      </c>
      <c r="G25" s="211" t="s">
        <v>649</v>
      </c>
      <c r="H25" s="159"/>
      <c r="I25" s="231" t="s">
        <v>567</v>
      </c>
      <c r="J25" s="725" t="s">
        <v>898</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0.03</v>
      </c>
      <c r="E32" s="673"/>
      <c r="F32" s="762">
        <v>0.03</v>
      </c>
      <c r="G32" s="673"/>
      <c r="H32" s="762">
        <v>0.03</v>
      </c>
      <c r="I32" s="673"/>
      <c r="J32" s="762">
        <v>0.03</v>
      </c>
      <c r="K32" s="673"/>
      <c r="L32" s="762"/>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c r="E34" s="673"/>
      <c r="F34" s="762"/>
      <c r="G34" s="673"/>
      <c r="H34" s="762"/>
      <c r="I34" s="673"/>
      <c r="J34" s="762"/>
      <c r="K34" s="673"/>
      <c r="L34" s="762"/>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c r="E36" s="673"/>
      <c r="F36" s="762"/>
      <c r="G36" s="673"/>
      <c r="H36" s="762"/>
      <c r="I36" s="673"/>
      <c r="J36" s="762"/>
      <c r="K36" s="673"/>
      <c r="L36" s="762"/>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19.25" customHeight="1">
      <c r="A44" s="739"/>
      <c r="B44" s="181" t="s">
        <v>593</v>
      </c>
      <c r="C44" s="723" t="s">
        <v>999</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898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886" t="s">
        <v>649</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303" t="s">
        <v>599</v>
      </c>
      <c r="C48" s="713" t="s">
        <v>182</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678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181</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906"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3" t="s">
        <v>183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391" t="s">
        <v>610</v>
      </c>
      <c r="C54" s="713" t="s">
        <v>679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1033</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5">
    <mergeCell ref="C55:M55"/>
    <mergeCell ref="C56:M56"/>
    <mergeCell ref="C57:M57"/>
    <mergeCell ref="G41:J42"/>
    <mergeCell ref="C44:M44"/>
    <mergeCell ref="C45:M45"/>
    <mergeCell ref="C47:M47"/>
    <mergeCell ref="C48:M48"/>
    <mergeCell ref="C49:M49"/>
    <mergeCell ref="C50:M50"/>
    <mergeCell ref="H39:I39"/>
    <mergeCell ref="F41:F42"/>
    <mergeCell ref="L41:M42"/>
    <mergeCell ref="C51:M51"/>
    <mergeCell ref="C52:M52"/>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3:M53"/>
    <mergeCell ref="C54:M54"/>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hyperlinks>
    <hyperlink ref="C52" r:id="rId1"/>
  </hyperlinks>
  <pageMargins left="0.7" right="0.7" top="0.75" bottom="0.75" header="0" footer="0"/>
  <pageSetup paperSize="9" scale="46"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zoomScale="60" zoomScaleNormal="110" workbookViewId="0">
      <selection activeCell="C11" sqref="C11:M11"/>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acción'!E21</f>
        <v>Proyectos de inversión internacional relevante atraídos y emprendimientos dinámicos financiados en la ciudad región.</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919</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92">
        <v>166</v>
      </c>
      <c r="I4" s="910" t="s">
        <v>684</v>
      </c>
      <c r="J4" s="666"/>
      <c r="K4" s="666"/>
      <c r="L4" s="666"/>
      <c r="M4" s="673"/>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29.25" customHeight="1">
      <c r="A6" s="739"/>
      <c r="B6" s="182" t="s">
        <v>529</v>
      </c>
      <c r="C6" s="723" t="s">
        <v>920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921</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03" t="s">
        <v>1030</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534">
        <v>43</v>
      </c>
      <c r="E25" s="159"/>
      <c r="F25" s="231" t="s">
        <v>565</v>
      </c>
      <c r="G25" s="230">
        <v>2021</v>
      </c>
      <c r="H25" s="159"/>
      <c r="I25" s="231" t="s">
        <v>567</v>
      </c>
      <c r="J25" s="909" t="s">
        <v>686</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08"/>
      <c r="D32" s="907">
        <v>42</v>
      </c>
      <c r="E32" s="908"/>
      <c r="F32" s="907">
        <v>46</v>
      </c>
      <c r="G32" s="908"/>
      <c r="H32" s="907">
        <v>52</v>
      </c>
      <c r="I32" s="908"/>
      <c r="J32" s="907">
        <v>56</v>
      </c>
      <c r="K32" s="908"/>
      <c r="L32" s="907">
        <v>60</v>
      </c>
      <c r="M32" s="908"/>
      <c r="N32" s="149"/>
      <c r="O32" s="149"/>
      <c r="P32" s="149"/>
      <c r="Q32" s="149"/>
      <c r="R32" s="149"/>
      <c r="S32" s="149"/>
      <c r="T32" s="149"/>
      <c r="U32" s="149"/>
      <c r="V32" s="149"/>
      <c r="W32" s="149"/>
      <c r="X32" s="149"/>
      <c r="Y32" s="149"/>
      <c r="Z32" s="149"/>
    </row>
    <row r="33" spans="1:26" ht="15.75" customHeight="1">
      <c r="A33" s="739"/>
      <c r="B33" s="388"/>
      <c r="C33" s="208"/>
      <c r="D33" s="727" t="s">
        <v>579</v>
      </c>
      <c r="E33" s="70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08"/>
      <c r="D34" s="754"/>
      <c r="E34" s="673"/>
      <c r="F34" s="754"/>
      <c r="G34" s="673"/>
      <c r="H34" s="754"/>
      <c r="I34" s="673"/>
      <c r="J34" s="754"/>
      <c r="K34" s="673"/>
      <c r="L34" s="754"/>
      <c r="M34" s="673"/>
      <c r="N34" s="149"/>
      <c r="O34" s="149"/>
      <c r="P34" s="149"/>
      <c r="Q34" s="149"/>
      <c r="R34" s="149"/>
      <c r="S34" s="149"/>
      <c r="T34" s="149"/>
      <c r="U34" s="149"/>
      <c r="V34" s="149"/>
      <c r="W34" s="149"/>
      <c r="X34" s="149"/>
      <c r="Y34" s="149"/>
      <c r="Z34" s="149"/>
    </row>
    <row r="35" spans="1:26" ht="15.75" customHeight="1">
      <c r="A35" s="739"/>
      <c r="B35" s="388"/>
      <c r="C35" s="208"/>
      <c r="D35" s="728" t="s">
        <v>584</v>
      </c>
      <c r="E35" s="729"/>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54"/>
      <c r="E36" s="673"/>
      <c r="F36" s="754"/>
      <c r="G36" s="673"/>
      <c r="H36" s="754"/>
      <c r="I36" s="673"/>
      <c r="J36" s="754"/>
      <c r="K36" s="673"/>
      <c r="L36" s="754"/>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08"/>
      <c r="D38" s="754"/>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23.75" customHeight="1">
      <c r="A44" s="739"/>
      <c r="B44" s="181" t="s">
        <v>593</v>
      </c>
      <c r="C44" s="713" t="s">
        <v>1029</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282" t="s">
        <v>686</v>
      </c>
      <c r="D45" s="307"/>
      <c r="E45" s="307"/>
      <c r="F45" s="307"/>
      <c r="G45" s="307"/>
      <c r="H45" s="307"/>
      <c r="I45" s="307"/>
      <c r="J45" s="307"/>
      <c r="K45" s="307"/>
      <c r="L45" s="307"/>
      <c r="M45" s="308"/>
      <c r="N45" s="149"/>
      <c r="O45" s="149"/>
      <c r="P45" s="149"/>
      <c r="Q45" s="149"/>
      <c r="R45" s="149"/>
      <c r="S45" s="149"/>
      <c r="T45" s="149"/>
      <c r="U45" s="149"/>
      <c r="V45" s="149"/>
      <c r="W45" s="149"/>
      <c r="X45" s="149"/>
      <c r="Y45" s="149"/>
      <c r="Z45" s="149"/>
    </row>
    <row r="46" spans="1:26" ht="15.75" customHeight="1">
      <c r="A46" s="739"/>
      <c r="B46" s="181" t="s">
        <v>597</v>
      </c>
      <c r="C46" s="282">
        <v>90</v>
      </c>
      <c r="D46" s="307"/>
      <c r="E46" s="307"/>
      <c r="F46" s="307"/>
      <c r="G46" s="307"/>
      <c r="H46" s="307"/>
      <c r="I46" s="307"/>
      <c r="J46" s="307"/>
      <c r="K46" s="307"/>
      <c r="L46" s="307"/>
      <c r="M46" s="308"/>
      <c r="N46" s="149"/>
      <c r="O46" s="149"/>
      <c r="P46" s="149"/>
      <c r="Q46" s="149"/>
      <c r="R46" s="149"/>
      <c r="S46" s="149"/>
      <c r="T46" s="149"/>
      <c r="U46" s="149"/>
      <c r="V46" s="149"/>
      <c r="W46" s="149"/>
      <c r="X46" s="149"/>
      <c r="Y46" s="149"/>
      <c r="Z46" s="149"/>
    </row>
    <row r="47" spans="1:26" ht="15.75" customHeight="1">
      <c r="A47" s="898"/>
      <c r="B47" s="181" t="s">
        <v>598</v>
      </c>
      <c r="C47" s="309">
        <v>2022</v>
      </c>
      <c r="D47" s="307"/>
      <c r="E47" s="307"/>
      <c r="F47" s="307"/>
      <c r="G47" s="307"/>
      <c r="H47" s="307"/>
      <c r="I47" s="307"/>
      <c r="J47" s="307"/>
      <c r="K47" s="307"/>
      <c r="L47" s="307"/>
      <c r="M47" s="308"/>
      <c r="N47" s="149"/>
      <c r="O47" s="149"/>
      <c r="P47" s="149"/>
      <c r="Q47" s="149"/>
      <c r="R47" s="149"/>
      <c r="S47" s="149"/>
      <c r="T47" s="149"/>
      <c r="U47" s="149"/>
      <c r="V47" s="149"/>
      <c r="W47" s="149"/>
      <c r="X47" s="149"/>
      <c r="Y47" s="149"/>
      <c r="Z47" s="149"/>
    </row>
    <row r="48" spans="1:26" ht="15.75" customHeight="1">
      <c r="A48" s="741" t="s">
        <v>338</v>
      </c>
      <c r="B48" s="269" t="s">
        <v>599</v>
      </c>
      <c r="C48" s="719" t="s">
        <v>691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19" t="s">
        <v>692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19" t="s">
        <v>707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19" t="s">
        <v>693</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719" t="s">
        <v>694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9" t="s">
        <v>695</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391" t="s">
        <v>610</v>
      </c>
      <c r="C54" s="719" t="s">
        <v>696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391" t="s">
        <v>612</v>
      </c>
      <c r="C55" s="719" t="s">
        <v>697</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313" t="s">
        <v>44</v>
      </c>
      <c r="C56" s="719" t="s">
        <v>686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64.5" customHeight="1">
      <c r="A57" s="273" t="s">
        <v>342</v>
      </c>
      <c r="B57" s="274"/>
      <c r="C57" s="746" t="s">
        <v>698</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3">
    <mergeCell ref="C57:M57"/>
    <mergeCell ref="G41:J42"/>
    <mergeCell ref="C44:M44"/>
    <mergeCell ref="C48:M48"/>
    <mergeCell ref="C49:M49"/>
    <mergeCell ref="C50:M50"/>
    <mergeCell ref="C51:M51"/>
    <mergeCell ref="C52:M52"/>
    <mergeCell ref="H39:I39"/>
    <mergeCell ref="F41:F42"/>
    <mergeCell ref="L41:M42"/>
    <mergeCell ref="C53:M53"/>
    <mergeCell ref="C54:M54"/>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5:M55"/>
    <mergeCell ref="C56:M56"/>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B20"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acción'!E24</f>
        <v>Variación porcentual de las personas colocadas a través de las políticas del mercado de trabajo del Distrito.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922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122</v>
      </c>
      <c r="I4" s="900" t="s">
        <v>923</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924</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898"/>
      <c r="B11" s="381" t="s">
        <v>535</v>
      </c>
      <c r="C11" s="915" t="s">
        <v>985</v>
      </c>
      <c r="D11" s="666"/>
      <c r="E11" s="666"/>
      <c r="F11" s="666"/>
      <c r="G11" s="666"/>
      <c r="H11" s="666"/>
      <c r="I11" s="666"/>
      <c r="J11" s="666"/>
      <c r="K11" s="666"/>
      <c r="L11" s="666"/>
      <c r="M11" s="673"/>
      <c r="N11" s="149"/>
      <c r="O11" s="149"/>
      <c r="P11" s="149"/>
      <c r="Q11" s="149"/>
      <c r="R11" s="149"/>
      <c r="S11" s="149"/>
      <c r="T11" s="149"/>
      <c r="U11" s="149"/>
      <c r="V11" s="149"/>
      <c r="W11" s="149"/>
      <c r="X11" s="149"/>
      <c r="Y11" s="149"/>
      <c r="Z11" s="149"/>
    </row>
    <row r="12" spans="1:26" ht="15.75" customHeight="1">
      <c r="A12" s="738" t="s">
        <v>326</v>
      </c>
      <c r="B12" s="181" t="s">
        <v>26</v>
      </c>
      <c r="C12" s="709" t="s">
        <v>353</v>
      </c>
      <c r="D12" s="666"/>
      <c r="E12" s="666"/>
      <c r="F12" s="666"/>
      <c r="G12" s="666"/>
      <c r="H12" s="666"/>
      <c r="I12" s="666"/>
      <c r="J12" s="666"/>
      <c r="K12" s="666"/>
      <c r="L12" s="666"/>
      <c r="M12" s="673"/>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93">
        <v>0.1</v>
      </c>
      <c r="E25" s="159"/>
      <c r="F25" s="231" t="s">
        <v>565</v>
      </c>
      <c r="G25" s="211">
        <v>2021</v>
      </c>
      <c r="H25" s="159"/>
      <c r="I25" s="231" t="s">
        <v>567</v>
      </c>
      <c r="J25" s="392" t="s">
        <v>925</v>
      </c>
      <c r="K25" s="257"/>
      <c r="L25" s="279"/>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890" t="s">
        <v>574</v>
      </c>
      <c r="E31" s="729"/>
      <c r="F31" s="912" t="s">
        <v>575</v>
      </c>
      <c r="G31" s="702"/>
      <c r="H31" s="890" t="s">
        <v>576</v>
      </c>
      <c r="I31" s="729"/>
      <c r="J31" s="890" t="s">
        <v>577</v>
      </c>
      <c r="K31" s="729"/>
      <c r="L31" s="890" t="s">
        <v>578</v>
      </c>
      <c r="M31" s="730"/>
      <c r="N31" s="149"/>
      <c r="O31" s="149"/>
      <c r="P31" s="149"/>
      <c r="Q31" s="149"/>
      <c r="R31" s="149"/>
      <c r="S31" s="149"/>
      <c r="T31" s="149"/>
      <c r="U31" s="149"/>
      <c r="V31" s="149"/>
      <c r="W31" s="149"/>
      <c r="X31" s="149"/>
      <c r="Y31" s="149"/>
      <c r="Z31" s="149"/>
    </row>
    <row r="32" spans="1:26" ht="15.75" customHeight="1">
      <c r="A32" s="739"/>
      <c r="B32" s="388"/>
      <c r="C32" s="245"/>
      <c r="D32" s="394">
        <v>0</v>
      </c>
      <c r="E32" s="395"/>
      <c r="F32" s="913">
        <v>0</v>
      </c>
      <c r="G32" s="673"/>
      <c r="H32" s="911">
        <v>0.02</v>
      </c>
      <c r="I32" s="673"/>
      <c r="J32" s="911">
        <v>0.03</v>
      </c>
      <c r="K32" s="673"/>
      <c r="L32" s="911">
        <v>0.04</v>
      </c>
      <c r="M32" s="712"/>
      <c r="N32" s="149"/>
      <c r="O32" s="149"/>
      <c r="P32" s="149"/>
      <c r="Q32" s="149"/>
      <c r="R32" s="149"/>
      <c r="S32" s="149"/>
      <c r="T32" s="149"/>
      <c r="U32" s="149"/>
      <c r="V32" s="149"/>
      <c r="W32" s="149"/>
      <c r="X32" s="149"/>
      <c r="Y32" s="149"/>
      <c r="Z32" s="149"/>
    </row>
    <row r="33" spans="1:26" ht="15.75" customHeight="1">
      <c r="A33" s="739"/>
      <c r="B33" s="388"/>
      <c r="C33" s="208"/>
      <c r="D33" s="914" t="s">
        <v>579</v>
      </c>
      <c r="E33" s="758"/>
      <c r="F33" s="912" t="s">
        <v>580</v>
      </c>
      <c r="G33" s="702"/>
      <c r="H33" s="912" t="s">
        <v>581</v>
      </c>
      <c r="I33" s="702"/>
      <c r="J33" s="912" t="s">
        <v>582</v>
      </c>
      <c r="K33" s="702"/>
      <c r="L33" s="912" t="s">
        <v>583</v>
      </c>
      <c r="M33" s="756"/>
      <c r="N33" s="149"/>
      <c r="O33" s="149"/>
      <c r="P33" s="149"/>
      <c r="Q33" s="149"/>
      <c r="R33" s="149"/>
      <c r="S33" s="149"/>
      <c r="T33" s="149"/>
      <c r="U33" s="149"/>
      <c r="V33" s="149"/>
      <c r="W33" s="149"/>
      <c r="X33" s="149"/>
      <c r="Y33" s="149"/>
      <c r="Z33" s="149"/>
    </row>
    <row r="34" spans="1:26" ht="15.75" customHeight="1">
      <c r="A34" s="739"/>
      <c r="B34" s="388"/>
      <c r="C34" s="208"/>
      <c r="D34" s="911">
        <v>0.04</v>
      </c>
      <c r="E34" s="673"/>
      <c r="F34" s="911">
        <v>0.05</v>
      </c>
      <c r="G34" s="673"/>
      <c r="H34" s="911">
        <v>0.06</v>
      </c>
      <c r="I34" s="673"/>
      <c r="J34" s="911">
        <v>7.0000000000000007E-2</v>
      </c>
      <c r="K34" s="673"/>
      <c r="L34" s="911">
        <v>7.0000000000000007E-2</v>
      </c>
      <c r="M34" s="712"/>
      <c r="N34" s="149"/>
      <c r="O34" s="149"/>
      <c r="P34" s="149"/>
      <c r="Q34" s="149"/>
      <c r="R34" s="149"/>
      <c r="S34" s="149"/>
      <c r="T34" s="149"/>
      <c r="U34" s="149"/>
      <c r="V34" s="149"/>
      <c r="W34" s="149"/>
      <c r="X34" s="149"/>
      <c r="Y34" s="149"/>
      <c r="Z34" s="149"/>
    </row>
    <row r="35" spans="1:26" ht="15.75" customHeight="1">
      <c r="A35" s="739"/>
      <c r="B35" s="388"/>
      <c r="C35" s="208"/>
      <c r="D35" s="912" t="s">
        <v>584</v>
      </c>
      <c r="E35" s="702"/>
      <c r="F35" s="912" t="s">
        <v>585</v>
      </c>
      <c r="G35" s="702"/>
      <c r="H35" s="914" t="s">
        <v>586</v>
      </c>
      <c r="I35" s="758"/>
      <c r="J35" s="914" t="s">
        <v>587</v>
      </c>
      <c r="K35" s="758"/>
      <c r="L35" s="914" t="s">
        <v>588</v>
      </c>
      <c r="M35" s="759"/>
      <c r="N35" s="149"/>
      <c r="O35" s="149"/>
      <c r="P35" s="149"/>
      <c r="Q35" s="149"/>
      <c r="R35" s="149"/>
      <c r="S35" s="149"/>
      <c r="T35" s="149"/>
      <c r="U35" s="149"/>
      <c r="V35" s="149"/>
      <c r="W35" s="149"/>
      <c r="X35" s="149"/>
      <c r="Y35" s="149"/>
      <c r="Z35" s="149"/>
    </row>
    <row r="36" spans="1:26" ht="15.75" customHeight="1">
      <c r="A36" s="739"/>
      <c r="B36" s="388"/>
      <c r="C36" s="208"/>
      <c r="D36" s="911">
        <v>0.08</v>
      </c>
      <c r="E36" s="673"/>
      <c r="F36" s="911">
        <v>0.09</v>
      </c>
      <c r="G36" s="673"/>
      <c r="H36" s="911">
        <v>0.1</v>
      </c>
      <c r="I36" s="673"/>
      <c r="J36" s="911">
        <v>0.1</v>
      </c>
      <c r="K36" s="673"/>
      <c r="L36" s="911">
        <v>0.1</v>
      </c>
      <c r="M36" s="712"/>
      <c r="N36" s="149"/>
      <c r="O36" s="149"/>
      <c r="P36" s="149"/>
      <c r="Q36" s="149"/>
      <c r="R36" s="149"/>
      <c r="S36" s="149"/>
      <c r="T36" s="149"/>
      <c r="U36" s="149"/>
      <c r="V36" s="149"/>
      <c r="W36" s="149"/>
      <c r="X36" s="149"/>
      <c r="Y36" s="149"/>
      <c r="Z36" s="149"/>
    </row>
    <row r="37" spans="1:26" ht="15.75" customHeight="1">
      <c r="A37" s="739"/>
      <c r="B37" s="388"/>
      <c r="C37" s="208"/>
      <c r="D37" s="916" t="s">
        <v>589</v>
      </c>
      <c r="E37" s="715"/>
      <c r="F37" s="396"/>
      <c r="G37" s="224"/>
      <c r="H37" s="396"/>
      <c r="I37" s="224"/>
      <c r="J37" s="396"/>
      <c r="K37" s="224"/>
      <c r="L37" s="396"/>
      <c r="M37" s="225"/>
      <c r="N37" s="149"/>
      <c r="O37" s="149"/>
      <c r="P37" s="149"/>
      <c r="Q37" s="149"/>
      <c r="R37" s="149"/>
      <c r="S37" s="149"/>
      <c r="T37" s="149"/>
      <c r="U37" s="149"/>
      <c r="V37" s="149"/>
      <c r="W37" s="149"/>
      <c r="X37" s="149"/>
      <c r="Y37" s="149"/>
      <c r="Z37" s="149"/>
    </row>
    <row r="38" spans="1:26" ht="15.75" customHeight="1">
      <c r="A38" s="739"/>
      <c r="B38" s="388"/>
      <c r="C38" s="208"/>
      <c r="D38" s="911">
        <v>0.1</v>
      </c>
      <c r="E38" s="673"/>
      <c r="F38" s="397"/>
      <c r="G38" s="397"/>
      <c r="H38" s="398"/>
      <c r="I38" s="159"/>
      <c r="J38" s="399"/>
      <c r="K38" s="159"/>
      <c r="L38" s="399"/>
      <c r="M38" s="232"/>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ustomHeight="1">
      <c r="A44" s="739"/>
      <c r="B44" s="181" t="s">
        <v>593</v>
      </c>
      <c r="C44" s="713" t="s">
        <v>986</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392" t="s">
        <v>925</v>
      </c>
      <c r="D45" s="283"/>
      <c r="E45" s="283"/>
      <c r="F45" s="283"/>
      <c r="G45" s="283"/>
      <c r="H45" s="283"/>
      <c r="I45" s="283"/>
      <c r="J45" s="283"/>
      <c r="K45" s="283"/>
      <c r="L45" s="283"/>
      <c r="M45" s="284"/>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v>2021</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269" t="s">
        <v>599</v>
      </c>
      <c r="C48" s="713" t="s">
        <v>926</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918" t="s">
        <v>927</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918"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918" t="s">
        <v>720</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13" t="s">
        <v>928</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t="s">
        <v>929</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917"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917"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917"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930</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1">
    <mergeCell ref="C52:M52"/>
    <mergeCell ref="C44:M44"/>
    <mergeCell ref="C48:M48"/>
    <mergeCell ref="C49:M49"/>
    <mergeCell ref="C50:M50"/>
    <mergeCell ref="C51:M51"/>
    <mergeCell ref="C53:M53"/>
    <mergeCell ref="C54:M54"/>
    <mergeCell ref="C55:M55"/>
    <mergeCell ref="C56:M56"/>
    <mergeCell ref="C57:M57"/>
    <mergeCell ref="D37:E37"/>
    <mergeCell ref="D38:E38"/>
    <mergeCell ref="H39:I39"/>
    <mergeCell ref="F41:F42"/>
    <mergeCell ref="L41:M42"/>
    <mergeCell ref="G41:J42"/>
    <mergeCell ref="F4:G4"/>
    <mergeCell ref="I4:M4"/>
    <mergeCell ref="C5:M5"/>
    <mergeCell ref="C6:M6"/>
    <mergeCell ref="F36:G36"/>
    <mergeCell ref="H36:I36"/>
    <mergeCell ref="C7:G7"/>
    <mergeCell ref="I7:M7"/>
    <mergeCell ref="F9:G9"/>
    <mergeCell ref="I9:J9"/>
    <mergeCell ref="F10:G10"/>
    <mergeCell ref="I10:J10"/>
    <mergeCell ref="D36:E36"/>
    <mergeCell ref="F35:G35"/>
    <mergeCell ref="H35:I35"/>
    <mergeCell ref="J35:K35"/>
    <mergeCell ref="A12:A47"/>
    <mergeCell ref="A48:A53"/>
    <mergeCell ref="A54:A56"/>
    <mergeCell ref="B8:B10"/>
    <mergeCell ref="C9:D9"/>
    <mergeCell ref="C10:D10"/>
    <mergeCell ref="B13:B19"/>
    <mergeCell ref="B20:B23"/>
    <mergeCell ref="B27:B29"/>
    <mergeCell ref="B40:B43"/>
    <mergeCell ref="C11:M11"/>
    <mergeCell ref="C12:M12"/>
    <mergeCell ref="A2:A11"/>
    <mergeCell ref="C2:M2"/>
    <mergeCell ref="C3:M3"/>
    <mergeCell ref="D35:E35"/>
    <mergeCell ref="L35:M35"/>
    <mergeCell ref="L33:M33"/>
    <mergeCell ref="F34:G34"/>
    <mergeCell ref="L34:M34"/>
    <mergeCell ref="J36:K36"/>
    <mergeCell ref="L36:M36"/>
    <mergeCell ref="H34:I34"/>
    <mergeCell ref="J34:K34"/>
    <mergeCell ref="D33:E33"/>
    <mergeCell ref="F33:G33"/>
    <mergeCell ref="H33:I33"/>
    <mergeCell ref="J33:K33"/>
    <mergeCell ref="D34:E34"/>
    <mergeCell ref="J32:K32"/>
    <mergeCell ref="L32:M32"/>
    <mergeCell ref="D31:E31"/>
    <mergeCell ref="F31:G31"/>
    <mergeCell ref="H31:I31"/>
    <mergeCell ref="J31:K31"/>
    <mergeCell ref="L31:M31"/>
    <mergeCell ref="F32:G32"/>
    <mergeCell ref="H32:I32"/>
  </mergeCells>
  <dataValidations disablePrompts="1"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2" zoomScale="60" zoomScaleNormal="82" workbookViewId="0">
      <selection activeCell="D33" sqref="D3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3.75" customHeight="1">
      <c r="A2" s="741" t="s">
        <v>522</v>
      </c>
      <c r="B2" s="180" t="s">
        <v>523</v>
      </c>
      <c r="C2" s="707" t="str">
        <f>'Plan de acción'!AF13</f>
        <v>Unidades productivas locales atendidas mediante servicios de fortalecimiento de competencias y de asistencia técnica para apoyar la ideación, el emprendimiento y/o procesos productivos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117</v>
      </c>
      <c r="I4" s="711" t="s">
        <v>526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536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03.5" customHeight="1">
      <c r="A12" s="739"/>
      <c r="B12" s="181" t="s">
        <v>537</v>
      </c>
      <c r="C12" s="713" t="s">
        <v>538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acción'!C13</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23" t="str">
        <f>'Plan de acción'!AG13</f>
        <v>Sumatoria de unidades productivas locales atendidas mediante servicios de fortalecimiento de competencias y de asistencia técnica para apoyar la ideación, el emprendimiento y/o procesos productivos.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1.5">
      <c r="A30" s="739"/>
      <c r="B30" s="222"/>
      <c r="C30" s="226" t="s">
        <v>564</v>
      </c>
      <c r="D30" s="227">
        <f>(1784+1168+8002+18000)/4</f>
        <v>7238.5</v>
      </c>
      <c r="E30" s="228"/>
      <c r="F30" s="229" t="s">
        <v>565</v>
      </c>
      <c r="G30" s="230" t="s">
        <v>566</v>
      </c>
      <c r="H30" s="228"/>
      <c r="I30" s="231" t="s">
        <v>567</v>
      </c>
      <c r="J30" s="725" t="s">
        <v>568</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26">
        <v>23000</v>
      </c>
      <c r="E37" s="673"/>
      <c r="F37" s="726">
        <v>1796.75</v>
      </c>
      <c r="G37" s="673"/>
      <c r="H37" s="726">
        <v>1832.6849999999999</v>
      </c>
      <c r="I37" s="673"/>
      <c r="J37" s="726">
        <v>1869.3387</v>
      </c>
      <c r="K37" s="673"/>
      <c r="L37" s="726">
        <v>1906.7254740000001</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8" t="s">
        <v>581</v>
      </c>
      <c r="I38" s="729"/>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26">
        <v>953.36273700000004</v>
      </c>
      <c r="E39" s="673"/>
      <c r="F39" s="726">
        <v>1944.8599834800002</v>
      </c>
      <c r="G39" s="673"/>
      <c r="H39" s="726">
        <v>1983.7571831496002</v>
      </c>
      <c r="I39" s="673"/>
      <c r="J39" s="726">
        <v>2023.4323268125922</v>
      </c>
      <c r="K39" s="673"/>
      <c r="L39" s="726">
        <v>2063.9009733488442</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26">
        <v>1031.9504866744221</v>
      </c>
      <c r="E41" s="673"/>
      <c r="F41" s="726">
        <v>2105.1789928158209</v>
      </c>
      <c r="G41" s="673"/>
      <c r="H41" s="726">
        <v>2147.2825726721376</v>
      </c>
      <c r="I41" s="673"/>
      <c r="J41" s="726">
        <v>2190.2282241255803</v>
      </c>
      <c r="K41" s="673"/>
      <c r="L41" s="726">
        <v>2234.0327886080918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250"/>
      <c r="R42" s="149"/>
      <c r="S42" s="149"/>
      <c r="T42" s="149"/>
      <c r="U42" s="149"/>
      <c r="V42" s="149"/>
      <c r="W42" s="149"/>
      <c r="X42" s="149"/>
      <c r="Y42" s="149"/>
      <c r="Z42" s="149"/>
    </row>
    <row r="43" spans="1:26" ht="15.75" customHeight="1">
      <c r="A43" s="739"/>
      <c r="B43" s="744"/>
      <c r="C43" s="208"/>
      <c r="D43" s="726">
        <v>1117.0163943040459</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594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596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23" t="s">
        <v>600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602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596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614</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A13"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t="s">
        <v>649</v>
      </c>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
        <v>931</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932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122</v>
      </c>
      <c r="I4" s="900" t="s">
        <v>923</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924</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898"/>
      <c r="B11" s="381" t="s">
        <v>535</v>
      </c>
      <c r="C11" s="903" t="s">
        <v>933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 r="A12" s="738" t="s">
        <v>326</v>
      </c>
      <c r="B12" s="181" t="s">
        <v>26</v>
      </c>
      <c r="C12" s="719" t="s">
        <v>542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211"/>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30" t="s">
        <v>649</v>
      </c>
      <c r="E25" s="159"/>
      <c r="F25" s="231" t="s">
        <v>565</v>
      </c>
      <c r="G25" s="230" t="s">
        <v>649</v>
      </c>
      <c r="H25" s="159"/>
      <c r="I25" s="231" t="s">
        <v>567</v>
      </c>
      <c r="J25" s="725" t="s">
        <v>934</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08"/>
      <c r="D32" s="762">
        <v>0.05</v>
      </c>
      <c r="E32" s="673"/>
      <c r="F32" s="762">
        <v>0.05</v>
      </c>
      <c r="G32" s="673"/>
      <c r="H32" s="762">
        <v>0.1</v>
      </c>
      <c r="I32" s="673"/>
      <c r="J32" s="762">
        <v>0.1</v>
      </c>
      <c r="K32" s="673"/>
      <c r="L32" s="762">
        <v>0.15</v>
      </c>
      <c r="M32" s="712"/>
      <c r="N32" s="149"/>
      <c r="O32" s="149"/>
      <c r="P32" s="149"/>
      <c r="Q32" s="149"/>
      <c r="R32" s="149"/>
      <c r="S32" s="149"/>
      <c r="T32" s="149"/>
      <c r="U32" s="149"/>
      <c r="V32" s="149"/>
      <c r="W32" s="149"/>
      <c r="X32" s="149"/>
      <c r="Y32" s="149"/>
      <c r="Z32" s="149"/>
    </row>
    <row r="33" spans="1:26" ht="15.75" customHeight="1">
      <c r="A33" s="739"/>
      <c r="B33" s="388"/>
      <c r="C33" s="208"/>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388"/>
      <c r="C34" s="208"/>
      <c r="D34" s="762">
        <v>0.15</v>
      </c>
      <c r="E34" s="673"/>
      <c r="F34" s="762">
        <v>0.2</v>
      </c>
      <c r="G34" s="673"/>
      <c r="H34" s="762">
        <v>0.2</v>
      </c>
      <c r="I34" s="673"/>
      <c r="J34" s="762">
        <v>0.25</v>
      </c>
      <c r="K34" s="673"/>
      <c r="L34" s="762">
        <v>0.25</v>
      </c>
      <c r="M34" s="712"/>
      <c r="N34" s="149"/>
      <c r="O34" s="149"/>
      <c r="P34" s="149"/>
      <c r="Q34" s="149"/>
      <c r="R34" s="149"/>
      <c r="S34" s="149"/>
      <c r="T34" s="149"/>
      <c r="U34" s="149"/>
      <c r="V34" s="149"/>
      <c r="W34" s="149"/>
      <c r="X34" s="149"/>
      <c r="Y34" s="149"/>
      <c r="Z34" s="149"/>
    </row>
    <row r="35" spans="1:26" ht="15.75" customHeight="1">
      <c r="A35" s="739"/>
      <c r="B35" s="388"/>
      <c r="C35" s="208"/>
      <c r="D35" s="727" t="s">
        <v>584</v>
      </c>
      <c r="E35" s="702"/>
      <c r="F35" s="727" t="s">
        <v>585</v>
      </c>
      <c r="G35" s="702"/>
      <c r="H35" s="757" t="s">
        <v>586</v>
      </c>
      <c r="I35" s="758"/>
      <c r="J35" s="757" t="s">
        <v>587</v>
      </c>
      <c r="K35" s="758"/>
      <c r="L35" s="757" t="s">
        <v>588</v>
      </c>
      <c r="M35" s="759"/>
      <c r="N35" s="149"/>
      <c r="O35" s="149"/>
      <c r="P35" s="149"/>
      <c r="Q35" s="149"/>
      <c r="R35" s="149"/>
      <c r="S35" s="149"/>
      <c r="T35" s="149"/>
      <c r="U35" s="149"/>
      <c r="V35" s="149"/>
      <c r="W35" s="149"/>
      <c r="X35" s="149"/>
      <c r="Y35" s="149"/>
      <c r="Z35" s="149"/>
    </row>
    <row r="36" spans="1:26" ht="15.75" customHeight="1">
      <c r="A36" s="739"/>
      <c r="B36" s="388"/>
      <c r="C36" s="208"/>
      <c r="D36" s="762">
        <v>0.3</v>
      </c>
      <c r="E36" s="673"/>
      <c r="F36" s="762">
        <v>0.3</v>
      </c>
      <c r="G36" s="673"/>
      <c r="H36" s="762">
        <v>0.35</v>
      </c>
      <c r="I36" s="673"/>
      <c r="J36" s="762">
        <v>0.35</v>
      </c>
      <c r="K36" s="673"/>
      <c r="L36" s="762">
        <v>0.4</v>
      </c>
      <c r="M36" s="712"/>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v>0.4</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437</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27.5" customHeight="1">
      <c r="A44" s="739"/>
      <c r="B44" s="181" t="s">
        <v>593</v>
      </c>
      <c r="C44" s="713" t="s">
        <v>971</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935</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303" t="s">
        <v>599</v>
      </c>
      <c r="C48" s="713" t="s">
        <v>228</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747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227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229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t="s">
        <v>202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60"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4">
    <mergeCell ref="F41:F42"/>
    <mergeCell ref="G41:J42"/>
    <mergeCell ref="L41:M42"/>
    <mergeCell ref="C44:M44"/>
    <mergeCell ref="C11:M11"/>
    <mergeCell ref="C12:M12"/>
    <mergeCell ref="L35:M35"/>
    <mergeCell ref="D36:E36"/>
    <mergeCell ref="F36:G36"/>
    <mergeCell ref="L36:M36"/>
    <mergeCell ref="H35:I35"/>
    <mergeCell ref="J35:K35"/>
    <mergeCell ref="J33:K33"/>
    <mergeCell ref="L33:M33"/>
    <mergeCell ref="D31:E31"/>
    <mergeCell ref="D32:E32"/>
    <mergeCell ref="A2:A11"/>
    <mergeCell ref="C2:M2"/>
    <mergeCell ref="C3:M3"/>
    <mergeCell ref="F4:G4"/>
    <mergeCell ref="I4:M4"/>
    <mergeCell ref="C5:M5"/>
    <mergeCell ref="C6:M6"/>
    <mergeCell ref="C7:G7"/>
    <mergeCell ref="I7:M7"/>
    <mergeCell ref="F9:G9"/>
    <mergeCell ref="I9:J9"/>
    <mergeCell ref="F10:G10"/>
    <mergeCell ref="I10:J10"/>
    <mergeCell ref="C57:M57"/>
    <mergeCell ref="C45:M45"/>
    <mergeCell ref="C48:M48"/>
    <mergeCell ref="C49:M49"/>
    <mergeCell ref="C50:M50"/>
    <mergeCell ref="C51:M51"/>
    <mergeCell ref="C52:M52"/>
    <mergeCell ref="C53:M53"/>
    <mergeCell ref="A48:A53"/>
    <mergeCell ref="A54:A56"/>
    <mergeCell ref="B8:B10"/>
    <mergeCell ref="C9:D9"/>
    <mergeCell ref="C10:D10"/>
    <mergeCell ref="B13:B19"/>
    <mergeCell ref="B20:B23"/>
    <mergeCell ref="B27:B29"/>
    <mergeCell ref="B40:B43"/>
    <mergeCell ref="C54:M54"/>
    <mergeCell ref="C55:M55"/>
    <mergeCell ref="C56:M56"/>
    <mergeCell ref="J25:L25"/>
    <mergeCell ref="F31:G31"/>
    <mergeCell ref="H31:I31"/>
    <mergeCell ref="J31:K31"/>
    <mergeCell ref="A12:A47"/>
    <mergeCell ref="L31:M31"/>
    <mergeCell ref="F33:G33"/>
    <mergeCell ref="H33:I33"/>
    <mergeCell ref="D34:E34"/>
    <mergeCell ref="F34:G34"/>
    <mergeCell ref="H34:I34"/>
    <mergeCell ref="J34:K34"/>
    <mergeCell ref="L34:M34"/>
    <mergeCell ref="D37:E37"/>
    <mergeCell ref="D38:E38"/>
    <mergeCell ref="H39:I39"/>
    <mergeCell ref="H36:I36"/>
    <mergeCell ref="J36:K36"/>
    <mergeCell ref="D35:E35"/>
    <mergeCell ref="F35:G35"/>
    <mergeCell ref="F32:G32"/>
    <mergeCell ref="H32:I32"/>
    <mergeCell ref="J32:K32"/>
    <mergeCell ref="L32:M32"/>
    <mergeCell ref="D33:E33"/>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A17" zoomScale="60" zoomScaleNormal="100" workbookViewId="0">
      <selection activeCell="C45" sqref="C45:M45"/>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
        <v>936</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937</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938</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920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939</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353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940</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400" t="s">
        <v>564</v>
      </c>
      <c r="D25" s="305">
        <v>6</v>
      </c>
      <c r="E25" s="228"/>
      <c r="F25" s="229" t="s">
        <v>565</v>
      </c>
      <c r="G25" s="285">
        <v>2021</v>
      </c>
      <c r="H25" s="228"/>
      <c r="I25" s="231" t="s">
        <v>567</v>
      </c>
      <c r="J25" s="725" t="s">
        <v>941</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2">
        <v>2023</v>
      </c>
      <c r="E28" s="236"/>
      <c r="F28" s="159" t="s">
        <v>571</v>
      </c>
      <c r="G28" s="401" t="s">
        <v>572</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54">
        <v>6</v>
      </c>
      <c r="E32" s="673"/>
      <c r="F32" s="754">
        <v>6</v>
      </c>
      <c r="G32" s="673"/>
      <c r="H32" s="754">
        <v>6</v>
      </c>
      <c r="I32" s="673"/>
      <c r="J32" s="754">
        <v>6</v>
      </c>
      <c r="K32" s="673"/>
      <c r="L32" s="754">
        <v>6</v>
      </c>
      <c r="M32" s="673"/>
      <c r="N32" s="149"/>
      <c r="O32" s="149"/>
      <c r="P32" s="149"/>
      <c r="Q32" s="149"/>
      <c r="R32" s="149"/>
      <c r="S32" s="149"/>
      <c r="T32" s="149"/>
      <c r="U32" s="149"/>
      <c r="V32" s="149"/>
      <c r="W32" s="149"/>
      <c r="X32" s="149"/>
      <c r="Y32" s="149"/>
      <c r="Z32" s="149"/>
    </row>
    <row r="33" spans="1:26" ht="15.75" customHeight="1">
      <c r="A33" s="739"/>
      <c r="B33" s="404"/>
      <c r="C33" s="291"/>
      <c r="D33" s="728" t="s">
        <v>579</v>
      </c>
      <c r="E33" s="729"/>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404"/>
      <c r="C34" s="290"/>
      <c r="D34" s="754">
        <v>6</v>
      </c>
      <c r="E34" s="673"/>
      <c r="F34" s="754">
        <v>6</v>
      </c>
      <c r="G34" s="673"/>
      <c r="H34" s="754">
        <v>6</v>
      </c>
      <c r="I34" s="673"/>
      <c r="J34" s="754">
        <v>6</v>
      </c>
      <c r="K34" s="673"/>
      <c r="L34" s="754">
        <v>6</v>
      </c>
      <c r="M34" s="673"/>
      <c r="N34" s="149"/>
      <c r="O34" s="149"/>
      <c r="P34" s="149"/>
      <c r="Q34" s="149"/>
      <c r="R34" s="149"/>
      <c r="S34" s="149"/>
      <c r="T34" s="149"/>
      <c r="U34" s="149"/>
      <c r="V34" s="149"/>
      <c r="W34" s="149"/>
      <c r="X34" s="149"/>
      <c r="Y34" s="149"/>
      <c r="Z34" s="149"/>
    </row>
    <row r="35" spans="1:26" ht="15.75" customHeight="1">
      <c r="A35" s="739"/>
      <c r="B35" s="404"/>
      <c r="C35" s="291"/>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404"/>
      <c r="C36" s="290"/>
      <c r="D36" s="754">
        <v>6</v>
      </c>
      <c r="E36" s="673"/>
      <c r="F36" s="754">
        <v>6</v>
      </c>
      <c r="G36" s="673"/>
      <c r="H36" s="754">
        <v>6</v>
      </c>
      <c r="I36" s="673"/>
      <c r="J36" s="754">
        <v>6</v>
      </c>
      <c r="K36" s="673"/>
      <c r="L36" s="754">
        <v>6</v>
      </c>
      <c r="M36" s="673"/>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54">
        <v>6</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405"/>
      <c r="H40" s="405"/>
      <c r="I40" s="405"/>
      <c r="J40" s="405"/>
      <c r="K40" s="206"/>
      <c r="L40" s="406"/>
      <c r="M40" s="407"/>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266"/>
      <c r="H43" s="266"/>
      <c r="I43" s="266"/>
      <c r="J43" s="266"/>
      <c r="K43" s="198"/>
      <c r="L43" s="267"/>
      <c r="M43" s="268"/>
      <c r="N43" s="149"/>
      <c r="O43" s="149"/>
      <c r="P43" s="149"/>
      <c r="Q43" s="149"/>
      <c r="R43" s="149"/>
      <c r="S43" s="149"/>
      <c r="T43" s="149"/>
      <c r="U43" s="149"/>
      <c r="V43" s="149"/>
      <c r="W43" s="149"/>
      <c r="X43" s="149"/>
      <c r="Y43" s="149"/>
      <c r="Z43" s="149"/>
    </row>
    <row r="44" spans="1:26" ht="136.5" customHeight="1">
      <c r="A44" s="739"/>
      <c r="B44" s="181" t="s">
        <v>593</v>
      </c>
      <c r="C44" s="713" t="s">
        <v>1000</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898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1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2021</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09" t="s">
        <v>182</v>
      </c>
      <c r="D48" s="666"/>
      <c r="E48" s="666"/>
      <c r="F48" s="666"/>
      <c r="G48" s="666"/>
      <c r="H48" s="666"/>
      <c r="I48" s="666"/>
      <c r="J48" s="666"/>
      <c r="K48" s="666"/>
      <c r="L48" s="666"/>
      <c r="M48" s="673"/>
      <c r="N48" s="149"/>
      <c r="O48" s="149"/>
      <c r="P48" s="149"/>
      <c r="Q48" s="149"/>
      <c r="R48" s="149"/>
      <c r="S48" s="149"/>
      <c r="T48" s="149"/>
      <c r="U48" s="149"/>
      <c r="V48" s="149"/>
      <c r="W48" s="149"/>
      <c r="X48" s="149"/>
      <c r="Y48" s="149"/>
      <c r="Z48" s="149"/>
    </row>
    <row r="49" spans="1:26" ht="15.75" customHeight="1">
      <c r="A49" s="739"/>
      <c r="B49" s="269" t="s">
        <v>601</v>
      </c>
      <c r="C49" s="709" t="s">
        <v>942</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709"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709" t="s">
        <v>943</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23"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B9"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194</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945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938</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920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921" t="s">
        <v>6</v>
      </c>
      <c r="D7" s="767"/>
      <c r="E7" s="410"/>
      <c r="F7" s="410"/>
      <c r="G7" s="411"/>
      <c r="H7" s="412" t="s">
        <v>44</v>
      </c>
      <c r="I7" s="922" t="s">
        <v>8</v>
      </c>
      <c r="J7" s="669"/>
      <c r="K7" s="669"/>
      <c r="L7" s="669"/>
      <c r="M7" s="737"/>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946</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799</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834</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228"/>
      <c r="F25" s="229" t="s">
        <v>565</v>
      </c>
      <c r="G25" s="433" t="s">
        <v>649</v>
      </c>
      <c r="H25" s="228"/>
      <c r="I25" s="229" t="s">
        <v>567</v>
      </c>
      <c r="J25" s="754" t="s">
        <v>947</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2">
        <v>2023</v>
      </c>
      <c r="E28" s="236"/>
      <c r="F28" s="159" t="s">
        <v>571</v>
      </c>
      <c r="G28" s="401" t="s">
        <v>572</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91"/>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91"/>
      <c r="D32" s="762">
        <v>0.1</v>
      </c>
      <c r="E32" s="673"/>
      <c r="F32" s="762">
        <v>0.15</v>
      </c>
      <c r="G32" s="673"/>
      <c r="H32" s="762">
        <v>0.2</v>
      </c>
      <c r="I32" s="673"/>
      <c r="J32" s="762">
        <v>0.25</v>
      </c>
      <c r="K32" s="673"/>
      <c r="L32" s="762">
        <v>0.3</v>
      </c>
      <c r="M32" s="712"/>
      <c r="N32" s="149"/>
      <c r="O32" s="149"/>
      <c r="P32" s="149"/>
      <c r="Q32" s="149"/>
      <c r="R32" s="149"/>
      <c r="S32" s="149"/>
      <c r="T32" s="149"/>
      <c r="U32" s="149"/>
      <c r="V32" s="149"/>
      <c r="W32" s="149"/>
      <c r="X32" s="149"/>
      <c r="Y32" s="149"/>
      <c r="Z32" s="149"/>
    </row>
    <row r="33" spans="1:26" ht="15.75" customHeight="1">
      <c r="A33" s="739"/>
      <c r="B33" s="388"/>
      <c r="C33" s="291"/>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388"/>
      <c r="C34" s="291"/>
      <c r="D34" s="762">
        <v>0.35</v>
      </c>
      <c r="E34" s="673"/>
      <c r="F34" s="762">
        <v>0.4</v>
      </c>
      <c r="G34" s="673"/>
      <c r="H34" s="762">
        <v>0.45</v>
      </c>
      <c r="I34" s="673"/>
      <c r="J34" s="762">
        <v>0.5</v>
      </c>
      <c r="K34" s="673"/>
      <c r="L34" s="762">
        <v>0.5</v>
      </c>
      <c r="M34" s="712"/>
      <c r="N34" s="149"/>
      <c r="O34" s="149"/>
      <c r="P34" s="149"/>
      <c r="Q34" s="149"/>
      <c r="R34" s="149"/>
      <c r="S34" s="149"/>
      <c r="T34" s="149"/>
      <c r="U34" s="149"/>
      <c r="V34" s="149"/>
      <c r="W34" s="149"/>
      <c r="X34" s="149"/>
      <c r="Y34" s="149"/>
      <c r="Z34" s="149"/>
    </row>
    <row r="35" spans="1:26" ht="15.75" customHeight="1">
      <c r="A35" s="739"/>
      <c r="B35" s="388"/>
      <c r="C35" s="291"/>
      <c r="D35" s="727" t="s">
        <v>584</v>
      </c>
      <c r="E35" s="702"/>
      <c r="F35" s="728" t="s">
        <v>585</v>
      </c>
      <c r="G35" s="729"/>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91"/>
      <c r="D36" s="762">
        <v>0.5</v>
      </c>
      <c r="E36" s="673"/>
      <c r="F36" s="762">
        <v>0.5</v>
      </c>
      <c r="G36" s="673"/>
      <c r="H36" s="762">
        <v>0.5</v>
      </c>
      <c r="I36" s="673"/>
      <c r="J36" s="762">
        <v>0.5</v>
      </c>
      <c r="K36" s="673"/>
      <c r="L36" s="762">
        <v>0.5</v>
      </c>
      <c r="M36" s="673"/>
      <c r="N36" s="149"/>
      <c r="O36" s="149"/>
      <c r="P36" s="149"/>
      <c r="Q36" s="149"/>
      <c r="R36" s="149"/>
      <c r="S36" s="149"/>
      <c r="T36" s="149"/>
      <c r="U36" s="149"/>
      <c r="V36" s="149"/>
      <c r="W36" s="149"/>
      <c r="X36" s="149"/>
      <c r="Y36" s="149"/>
      <c r="Z36" s="149"/>
    </row>
    <row r="37" spans="1:26" ht="15.75" customHeight="1">
      <c r="A37" s="739"/>
      <c r="B37" s="388"/>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91"/>
      <c r="D38" s="762">
        <v>0.5</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93"/>
      <c r="D39" s="373"/>
      <c r="E39" s="373"/>
      <c r="F39" s="413"/>
      <c r="G39" s="413"/>
      <c r="H39" s="923"/>
      <c r="I39" s="692"/>
      <c r="J39" s="297"/>
      <c r="K39" s="298"/>
      <c r="L39" s="297"/>
      <c r="M39" s="299"/>
      <c r="N39" s="149"/>
      <c r="O39" s="149"/>
      <c r="P39" s="149"/>
      <c r="Q39" s="149"/>
      <c r="R39" s="149"/>
      <c r="S39" s="149"/>
      <c r="T39" s="149"/>
      <c r="U39" s="149"/>
      <c r="V39" s="149"/>
      <c r="W39" s="149"/>
      <c r="X39" s="149"/>
      <c r="Y39" s="149"/>
      <c r="Z39" s="149"/>
    </row>
    <row r="40" spans="1:26" ht="18" customHeight="1">
      <c r="A40" s="739"/>
      <c r="B40" s="897" t="s">
        <v>590</v>
      </c>
      <c r="C40" s="414"/>
      <c r="D40" s="415"/>
      <c r="E40" s="415"/>
      <c r="F40" s="415"/>
      <c r="G40" s="416"/>
      <c r="H40" s="416"/>
      <c r="I40" s="416"/>
      <c r="J40" s="416"/>
      <c r="K40" s="415"/>
      <c r="L40" s="417"/>
      <c r="M40" s="418"/>
      <c r="N40" s="149"/>
      <c r="O40" s="149"/>
      <c r="P40" s="149"/>
      <c r="Q40" s="149"/>
      <c r="R40" s="149"/>
      <c r="S40" s="149"/>
      <c r="T40" s="149"/>
      <c r="U40" s="149"/>
      <c r="V40" s="149"/>
      <c r="W40" s="149"/>
      <c r="X40" s="149"/>
      <c r="Y40" s="149"/>
      <c r="Z40" s="149"/>
    </row>
    <row r="41" spans="1:26" ht="15.75" customHeight="1">
      <c r="A41" s="739"/>
      <c r="B41" s="744"/>
      <c r="C41" s="419"/>
      <c r="D41" s="420" t="s">
        <v>425</v>
      </c>
      <c r="E41" s="421" t="s">
        <v>427</v>
      </c>
      <c r="F41" s="924" t="s">
        <v>591</v>
      </c>
      <c r="G41" s="926" t="s">
        <v>435</v>
      </c>
      <c r="H41" s="676"/>
      <c r="I41" s="676"/>
      <c r="J41" s="677"/>
      <c r="K41" s="422" t="s">
        <v>592</v>
      </c>
      <c r="L41" s="925"/>
      <c r="M41" s="735"/>
      <c r="N41" s="149"/>
      <c r="O41" s="149"/>
      <c r="P41" s="149"/>
      <c r="Q41" s="149"/>
      <c r="R41" s="149"/>
      <c r="S41" s="149"/>
      <c r="T41" s="149"/>
      <c r="U41" s="149"/>
      <c r="V41" s="149"/>
      <c r="W41" s="149"/>
      <c r="X41" s="149"/>
      <c r="Y41" s="149"/>
      <c r="Z41" s="149"/>
    </row>
    <row r="42" spans="1:26" ht="15.75" customHeight="1">
      <c r="A42" s="739"/>
      <c r="B42" s="744"/>
      <c r="C42" s="419"/>
      <c r="D42" s="423" t="s">
        <v>554</v>
      </c>
      <c r="E42" s="230"/>
      <c r="F42" s="751"/>
      <c r="G42" s="736"/>
      <c r="H42" s="669"/>
      <c r="I42" s="669"/>
      <c r="J42" s="670"/>
      <c r="K42" s="370"/>
      <c r="L42" s="736"/>
      <c r="M42" s="737"/>
      <c r="N42" s="149"/>
      <c r="O42" s="149"/>
      <c r="P42" s="149"/>
      <c r="Q42" s="149"/>
      <c r="R42" s="149"/>
      <c r="S42" s="149"/>
      <c r="T42" s="149"/>
      <c r="U42" s="149"/>
      <c r="V42" s="149"/>
      <c r="W42" s="149"/>
      <c r="X42" s="149"/>
      <c r="Y42" s="149"/>
      <c r="Z42" s="149"/>
    </row>
    <row r="43" spans="1:26" ht="15.75" customHeight="1">
      <c r="A43" s="739"/>
      <c r="B43" s="745"/>
      <c r="C43" s="424"/>
      <c r="D43" s="373"/>
      <c r="E43" s="373"/>
      <c r="F43" s="373"/>
      <c r="G43" s="413"/>
      <c r="H43" s="413"/>
      <c r="I43" s="413"/>
      <c r="J43" s="413"/>
      <c r="K43" s="373"/>
      <c r="L43" s="425"/>
      <c r="M43" s="426"/>
      <c r="N43" s="149"/>
      <c r="O43" s="149"/>
      <c r="P43" s="149"/>
      <c r="Q43" s="149"/>
      <c r="R43" s="149"/>
      <c r="S43" s="149"/>
      <c r="T43" s="149"/>
      <c r="U43" s="149"/>
      <c r="V43" s="149"/>
      <c r="W43" s="149"/>
      <c r="X43" s="149"/>
      <c r="Y43" s="149"/>
      <c r="Z43" s="149"/>
    </row>
    <row r="44" spans="1:26" ht="15.75" customHeight="1">
      <c r="A44" s="739"/>
      <c r="B44" s="181" t="s">
        <v>593</v>
      </c>
      <c r="C44" s="723" t="s">
        <v>1001</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948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2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2023</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23" t="s">
        <v>611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23" t="s">
        <v>949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2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23" t="s">
        <v>176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23" t="s">
        <v>825</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882"/>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B18"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214</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951</v>
      </c>
      <c r="J4" s="666"/>
      <c r="K4" s="666"/>
      <c r="L4" s="666"/>
      <c r="M4" s="712"/>
      <c r="N4" s="149"/>
      <c r="O4" s="149"/>
      <c r="P4" s="149"/>
      <c r="Q4" s="149"/>
      <c r="R4" s="149"/>
      <c r="S4" s="149"/>
      <c r="T4" s="149"/>
      <c r="U4" s="149"/>
      <c r="V4" s="149"/>
      <c r="W4" s="149"/>
      <c r="X4" s="149"/>
      <c r="Y4" s="149"/>
      <c r="Z4" s="149"/>
    </row>
    <row r="5" spans="1:26" ht="16.5" customHeight="1">
      <c r="A5" s="739"/>
      <c r="B5" s="384"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808</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952</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353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4" t="s">
        <v>745</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400" t="s">
        <v>564</v>
      </c>
      <c r="D25" s="305" t="s">
        <v>649</v>
      </c>
      <c r="E25" s="228"/>
      <c r="F25" s="229" t="s">
        <v>565</v>
      </c>
      <c r="G25" s="433" t="s">
        <v>649</v>
      </c>
      <c r="H25" s="228"/>
      <c r="I25" s="229" t="s">
        <v>567</v>
      </c>
      <c r="J25" s="754" t="s">
        <v>947</v>
      </c>
      <c r="K25" s="666"/>
      <c r="L25" s="673"/>
      <c r="M25" s="232"/>
      <c r="N25" s="149"/>
      <c r="O25" s="149"/>
      <c r="P25" s="149"/>
      <c r="Q25" s="149"/>
      <c r="R25" s="149"/>
      <c r="S25" s="149"/>
      <c r="T25" s="149"/>
      <c r="U25" s="149"/>
      <c r="V25" s="149"/>
      <c r="W25" s="149"/>
      <c r="X25" s="149"/>
      <c r="Y25" s="149"/>
      <c r="Z25" s="149"/>
    </row>
    <row r="26" spans="1:26" ht="15.75" customHeight="1">
      <c r="A26" s="739"/>
      <c r="B26" s="389"/>
      <c r="C26" s="428"/>
      <c r="D26" s="298"/>
      <c r="E26" s="298"/>
      <c r="F26" s="298"/>
      <c r="G26" s="298"/>
      <c r="H26" s="298"/>
      <c r="I26" s="298"/>
      <c r="J26" s="298"/>
      <c r="K26" s="298"/>
      <c r="L26" s="298"/>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t="s">
        <v>839</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62">
        <v>0.5</v>
      </c>
      <c r="E32" s="673"/>
      <c r="F32" s="762">
        <v>0.5</v>
      </c>
      <c r="G32" s="673"/>
      <c r="H32" s="762">
        <v>0.6</v>
      </c>
      <c r="I32" s="673"/>
      <c r="J32" s="762">
        <v>0.6</v>
      </c>
      <c r="K32" s="673"/>
      <c r="L32" s="762">
        <v>0.7</v>
      </c>
      <c r="M32" s="712"/>
      <c r="N32" s="149"/>
      <c r="O32" s="149"/>
      <c r="P32" s="149"/>
      <c r="Q32" s="149"/>
      <c r="R32" s="149"/>
      <c r="S32" s="149"/>
      <c r="T32" s="149"/>
      <c r="U32" s="149"/>
      <c r="V32" s="149"/>
      <c r="W32" s="149"/>
      <c r="X32" s="149"/>
      <c r="Y32" s="149"/>
      <c r="Z32" s="149"/>
    </row>
    <row r="33" spans="1:26" ht="15.75" customHeight="1">
      <c r="A33" s="739"/>
      <c r="B33" s="404"/>
      <c r="C33" s="291"/>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404"/>
      <c r="C34" s="291"/>
      <c r="D34" s="762">
        <v>0.7</v>
      </c>
      <c r="E34" s="673"/>
      <c r="F34" s="762">
        <v>0.8</v>
      </c>
      <c r="G34" s="673"/>
      <c r="H34" s="762">
        <v>0.8</v>
      </c>
      <c r="I34" s="673"/>
      <c r="J34" s="762">
        <v>0.9</v>
      </c>
      <c r="K34" s="673"/>
      <c r="L34" s="762">
        <v>0.9</v>
      </c>
      <c r="M34" s="712"/>
      <c r="N34" s="149"/>
      <c r="O34" s="149"/>
      <c r="P34" s="149"/>
      <c r="Q34" s="149"/>
      <c r="R34" s="149"/>
      <c r="S34" s="149"/>
      <c r="T34" s="149"/>
      <c r="U34" s="149"/>
      <c r="V34" s="149"/>
      <c r="W34" s="149"/>
      <c r="X34" s="149"/>
      <c r="Y34" s="149"/>
      <c r="Z34" s="149"/>
    </row>
    <row r="35" spans="1:26" ht="15.75" customHeight="1">
      <c r="A35" s="739"/>
      <c r="B35" s="404"/>
      <c r="C35" s="291"/>
      <c r="D35" s="727" t="s">
        <v>584</v>
      </c>
      <c r="E35" s="702"/>
      <c r="F35" s="727" t="s">
        <v>585</v>
      </c>
      <c r="G35" s="702"/>
      <c r="H35" s="757" t="s">
        <v>586</v>
      </c>
      <c r="I35" s="758"/>
      <c r="J35" s="757" t="s">
        <v>587</v>
      </c>
      <c r="K35" s="758"/>
      <c r="L35" s="757" t="s">
        <v>588</v>
      </c>
      <c r="M35" s="759"/>
      <c r="N35" s="149"/>
      <c r="O35" s="149"/>
      <c r="P35" s="149"/>
      <c r="Q35" s="149"/>
      <c r="R35" s="149"/>
      <c r="S35" s="149"/>
      <c r="T35" s="149"/>
      <c r="U35" s="149"/>
      <c r="V35" s="149"/>
      <c r="W35" s="149"/>
      <c r="X35" s="149"/>
      <c r="Y35" s="149"/>
      <c r="Z35" s="149"/>
    </row>
    <row r="36" spans="1:26" ht="15.75" customHeight="1">
      <c r="A36" s="739"/>
      <c r="B36" s="404"/>
      <c r="C36" s="291"/>
      <c r="D36" s="762">
        <v>1</v>
      </c>
      <c r="E36" s="673"/>
      <c r="F36" s="762">
        <v>1</v>
      </c>
      <c r="G36" s="673"/>
      <c r="H36" s="762">
        <v>1</v>
      </c>
      <c r="I36" s="673"/>
      <c r="J36" s="762">
        <v>1</v>
      </c>
      <c r="K36" s="673"/>
      <c r="L36" s="762">
        <v>1</v>
      </c>
      <c r="M36" s="712"/>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62">
        <v>1</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ustomHeight="1">
      <c r="A44" s="739"/>
      <c r="B44" s="181" t="s">
        <v>593</v>
      </c>
      <c r="C44" s="880" t="s">
        <v>972</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948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2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2023</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13" t="s">
        <v>611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13" t="s">
        <v>949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13" t="s">
        <v>176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825</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1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1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1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B15"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965</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953</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954</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27" t="s">
        <v>639</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03" t="s">
        <v>973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159"/>
      <c r="F25" s="231" t="s">
        <v>565</v>
      </c>
      <c r="G25" s="285" t="s">
        <v>649</v>
      </c>
      <c r="H25" s="159"/>
      <c r="I25" s="231" t="s">
        <v>567</v>
      </c>
      <c r="J25" s="754" t="s">
        <v>955</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t="s">
        <v>839</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62">
        <v>0.05</v>
      </c>
      <c r="E32" s="673"/>
      <c r="F32" s="762">
        <v>0.05</v>
      </c>
      <c r="G32" s="673"/>
      <c r="H32" s="762">
        <v>0.05</v>
      </c>
      <c r="I32" s="673"/>
      <c r="J32" s="762">
        <v>0.05</v>
      </c>
      <c r="K32" s="673"/>
      <c r="L32" s="762">
        <v>0.05</v>
      </c>
      <c r="M32" s="673"/>
      <c r="N32" s="149"/>
      <c r="O32" s="149"/>
      <c r="P32" s="149"/>
      <c r="Q32" s="149"/>
      <c r="R32" s="149"/>
      <c r="S32" s="149"/>
      <c r="T32" s="149"/>
      <c r="U32" s="149"/>
      <c r="V32" s="149"/>
      <c r="W32" s="149"/>
      <c r="X32" s="149"/>
      <c r="Y32" s="149"/>
      <c r="Z32" s="149"/>
    </row>
    <row r="33" spans="1:26" ht="15.75" customHeight="1">
      <c r="A33" s="739"/>
      <c r="B33" s="404"/>
      <c r="C33" s="291"/>
      <c r="D33" s="727" t="s">
        <v>579</v>
      </c>
      <c r="E33" s="70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404"/>
      <c r="C34" s="291"/>
      <c r="D34" s="762">
        <v>0.05</v>
      </c>
      <c r="E34" s="673"/>
      <c r="F34" s="762">
        <v>0.05</v>
      </c>
      <c r="G34" s="673"/>
      <c r="H34" s="762">
        <v>0.05</v>
      </c>
      <c r="I34" s="673"/>
      <c r="J34" s="762">
        <v>0.05</v>
      </c>
      <c r="K34" s="673"/>
      <c r="L34" s="762">
        <v>0.05</v>
      </c>
      <c r="M34" s="673"/>
      <c r="N34" s="149"/>
      <c r="O34" s="149"/>
      <c r="P34" s="149"/>
      <c r="Q34" s="149"/>
      <c r="R34" s="149"/>
      <c r="S34" s="149"/>
      <c r="T34" s="149"/>
      <c r="U34" s="149"/>
      <c r="V34" s="149"/>
      <c r="W34" s="149"/>
      <c r="X34" s="149"/>
      <c r="Y34" s="149"/>
      <c r="Z34" s="149"/>
    </row>
    <row r="35" spans="1:26" ht="15.75" customHeight="1">
      <c r="A35" s="739"/>
      <c r="B35" s="404"/>
      <c r="C35" s="291"/>
      <c r="D35" s="728" t="s">
        <v>584</v>
      </c>
      <c r="E35" s="729"/>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404"/>
      <c r="C36" s="290"/>
      <c r="D36" s="762">
        <v>0.05</v>
      </c>
      <c r="E36" s="673"/>
      <c r="F36" s="762">
        <v>0.05</v>
      </c>
      <c r="G36" s="673"/>
      <c r="H36" s="762">
        <v>0.05</v>
      </c>
      <c r="I36" s="673"/>
      <c r="J36" s="762">
        <v>0.05</v>
      </c>
      <c r="K36" s="673"/>
      <c r="L36" s="762">
        <v>0.05</v>
      </c>
      <c r="M36" s="673"/>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62">
        <v>0.05</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4"/>
      <c r="C39" s="293"/>
      <c r="D39" s="373"/>
      <c r="E39" s="373"/>
      <c r="F39" s="413"/>
      <c r="G39" s="413"/>
      <c r="H39" s="923"/>
      <c r="I39" s="692"/>
      <c r="J39" s="297"/>
      <c r="K39" s="298"/>
      <c r="L39" s="297"/>
      <c r="M39" s="299"/>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 r="A44" s="739"/>
      <c r="B44" s="181" t="s">
        <v>593</v>
      </c>
      <c r="C44" s="713" t="s">
        <v>966</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955</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1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t="s">
        <v>649</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09" t="s">
        <v>182</v>
      </c>
      <c r="D48" s="666"/>
      <c r="E48" s="666"/>
      <c r="F48" s="666"/>
      <c r="G48" s="666"/>
      <c r="H48" s="666"/>
      <c r="I48" s="666"/>
      <c r="J48" s="666"/>
      <c r="K48" s="666"/>
      <c r="L48" s="666"/>
      <c r="M48" s="673"/>
      <c r="N48" s="149"/>
      <c r="O48" s="149"/>
      <c r="P48" s="149"/>
      <c r="Q48" s="149"/>
      <c r="R48" s="149"/>
      <c r="S48" s="149"/>
      <c r="T48" s="149"/>
      <c r="U48" s="149"/>
      <c r="V48" s="149"/>
      <c r="W48" s="149"/>
      <c r="X48" s="149"/>
      <c r="Y48" s="149"/>
      <c r="Z48" s="149"/>
    </row>
    <row r="49" spans="1:26" ht="15.75" customHeight="1">
      <c r="A49" s="739"/>
      <c r="B49" s="269" t="s">
        <v>601</v>
      </c>
      <c r="C49" s="709" t="s">
        <v>942</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709"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709" t="s">
        <v>943</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23"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disablePrompts="1"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Z1000"/>
  <sheetViews>
    <sheetView view="pageBreakPreview" topLeftCell="A22" zoomScale="60" zoomScaleNormal="100" workbookViewId="0">
      <selection activeCell="G25" sqref="G25"/>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969</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956</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120</v>
      </c>
      <c r="I4" s="711" t="s">
        <v>957</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 r="A6" s="739"/>
      <c r="B6" s="182" t="s">
        <v>529</v>
      </c>
      <c r="C6" s="927" t="s">
        <v>530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429" t="s">
        <v>535</v>
      </c>
      <c r="C11" s="920" t="s">
        <v>958</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302" t="s">
        <v>26</v>
      </c>
      <c r="C12" s="881" t="s">
        <v>633</v>
      </c>
      <c r="D12" s="666"/>
      <c r="E12" s="666"/>
      <c r="F12" s="666"/>
      <c r="G12" s="666"/>
      <c r="H12" s="666"/>
      <c r="I12" s="666"/>
      <c r="J12" s="666"/>
      <c r="K12" s="666"/>
      <c r="L12" s="666"/>
      <c r="M12" s="673"/>
      <c r="N12" s="149"/>
      <c r="O12" s="149"/>
      <c r="P12" s="149"/>
      <c r="Q12" s="149"/>
      <c r="R12" s="149"/>
      <c r="S12" s="149"/>
      <c r="T12" s="149"/>
      <c r="U12" s="149"/>
      <c r="V12" s="149"/>
      <c r="W12" s="149"/>
      <c r="X12" s="149"/>
      <c r="Y12" s="149"/>
      <c r="Z12" s="149"/>
    </row>
    <row r="13" spans="1:26" ht="8.25" customHeight="1">
      <c r="A13" s="739"/>
      <c r="B13" s="743" t="s">
        <v>544</v>
      </c>
      <c r="C13" s="430"/>
      <c r="D13" s="431"/>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745</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228"/>
      <c r="F25" s="229" t="s">
        <v>565</v>
      </c>
      <c r="G25" s="285">
        <v>2022</v>
      </c>
      <c r="H25" s="159"/>
      <c r="I25" s="231" t="s">
        <v>567</v>
      </c>
      <c r="J25" s="754" t="s">
        <v>959</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0.2</v>
      </c>
      <c r="E32" s="673"/>
      <c r="F32" s="762">
        <v>0.2</v>
      </c>
      <c r="G32" s="673"/>
      <c r="H32" s="762">
        <v>0.2</v>
      </c>
      <c r="I32" s="673"/>
      <c r="J32" s="762">
        <v>0.3</v>
      </c>
      <c r="K32" s="673"/>
      <c r="L32" s="762">
        <v>0.3</v>
      </c>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v>0.3</v>
      </c>
      <c r="E34" s="673"/>
      <c r="F34" s="762">
        <v>0.4</v>
      </c>
      <c r="G34" s="673"/>
      <c r="H34" s="762">
        <v>0.4</v>
      </c>
      <c r="I34" s="673"/>
      <c r="J34" s="762">
        <v>0.5</v>
      </c>
      <c r="K34" s="673"/>
      <c r="L34" s="762">
        <v>0.5</v>
      </c>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v>0.5</v>
      </c>
      <c r="E36" s="673"/>
      <c r="F36" s="762">
        <v>0.5</v>
      </c>
      <c r="G36" s="673"/>
      <c r="H36" s="762">
        <v>0.6</v>
      </c>
      <c r="I36" s="673"/>
      <c r="J36" s="762">
        <v>0.6</v>
      </c>
      <c r="K36" s="673"/>
      <c r="L36" s="762">
        <v>0.6</v>
      </c>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v>0.6</v>
      </c>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431"/>
      <c r="I40" s="431"/>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 r="A44" s="739"/>
      <c r="B44" s="181" t="s">
        <v>593</v>
      </c>
      <c r="C44" s="713" t="s">
        <v>970</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876</v>
      </c>
      <c r="D45" s="715"/>
      <c r="E45" s="283"/>
      <c r="F45" s="283"/>
      <c r="G45" s="283"/>
      <c r="H45" s="283"/>
      <c r="I45" s="283"/>
      <c r="J45" s="283"/>
      <c r="K45" s="283"/>
      <c r="L45" s="283"/>
      <c r="M45" s="284"/>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375"/>
      <c r="E47" s="375"/>
      <c r="F47" s="375"/>
      <c r="G47" s="375"/>
      <c r="H47" s="375"/>
      <c r="I47" s="375"/>
      <c r="J47" s="375"/>
      <c r="K47" s="375"/>
      <c r="L47" s="375"/>
      <c r="M47" s="376"/>
      <c r="N47" s="149"/>
      <c r="O47" s="149"/>
      <c r="P47" s="149"/>
      <c r="Q47" s="149"/>
      <c r="R47" s="149"/>
      <c r="S47" s="149"/>
      <c r="T47" s="149"/>
      <c r="U47" s="149"/>
      <c r="V47" s="149"/>
      <c r="W47" s="149"/>
      <c r="X47" s="149"/>
      <c r="Y47" s="149"/>
      <c r="Z47" s="149"/>
    </row>
    <row r="48" spans="1:26" ht="15.75" customHeight="1">
      <c r="A48" s="741" t="s">
        <v>338</v>
      </c>
      <c r="B48" s="303" t="s">
        <v>599</v>
      </c>
      <c r="C48" s="713" t="s">
        <v>878</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879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84</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632</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880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v>3693777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1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1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1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5">
    <mergeCell ref="L36:M36"/>
    <mergeCell ref="D37:E37"/>
    <mergeCell ref="D38:E38"/>
    <mergeCell ref="J35:K35"/>
    <mergeCell ref="L35:M35"/>
    <mergeCell ref="C56:M56"/>
    <mergeCell ref="C57:M57"/>
    <mergeCell ref="F41:F42"/>
    <mergeCell ref="G41:J42"/>
    <mergeCell ref="L41:M42"/>
    <mergeCell ref="C44:M44"/>
    <mergeCell ref="C48:M48"/>
    <mergeCell ref="C49:M49"/>
    <mergeCell ref="C50:M50"/>
    <mergeCell ref="C51:M51"/>
    <mergeCell ref="C52:M52"/>
    <mergeCell ref="C53:M53"/>
    <mergeCell ref="C54:M54"/>
    <mergeCell ref="C55:M55"/>
    <mergeCell ref="C45:D45"/>
    <mergeCell ref="C6:M6"/>
    <mergeCell ref="J33:K33"/>
    <mergeCell ref="L33:M33"/>
    <mergeCell ref="J34:K34"/>
    <mergeCell ref="L34:M34"/>
    <mergeCell ref="C7:D7"/>
    <mergeCell ref="I7:M7"/>
    <mergeCell ref="F9:G9"/>
    <mergeCell ref="I9:J9"/>
    <mergeCell ref="F10:G10"/>
    <mergeCell ref="I10:J10"/>
    <mergeCell ref="D32:E32"/>
    <mergeCell ref="F32:G32"/>
    <mergeCell ref="H32:I32"/>
    <mergeCell ref="J32:K32"/>
    <mergeCell ref="L32:M32"/>
    <mergeCell ref="A48:A53"/>
    <mergeCell ref="A54:A56"/>
    <mergeCell ref="B8:B10"/>
    <mergeCell ref="C9:D9"/>
    <mergeCell ref="C10:D10"/>
    <mergeCell ref="A12:A47"/>
    <mergeCell ref="B13:B19"/>
    <mergeCell ref="B20:B23"/>
    <mergeCell ref="B27:B29"/>
    <mergeCell ref="A2:A11"/>
    <mergeCell ref="C2:M2"/>
    <mergeCell ref="C3:M3"/>
    <mergeCell ref="F4:G4"/>
    <mergeCell ref="I4:M4"/>
    <mergeCell ref="C5:M5"/>
    <mergeCell ref="J36:K36"/>
    <mergeCell ref="B40:B43"/>
    <mergeCell ref="D33:E33"/>
    <mergeCell ref="H36:I36"/>
    <mergeCell ref="H39:I39"/>
    <mergeCell ref="D35:E35"/>
    <mergeCell ref="D36:E36"/>
    <mergeCell ref="F36:G36"/>
    <mergeCell ref="F33:G33"/>
    <mergeCell ref="H33:I33"/>
    <mergeCell ref="D34:E34"/>
    <mergeCell ref="F34:G34"/>
    <mergeCell ref="H34:I34"/>
    <mergeCell ref="F35:G35"/>
    <mergeCell ref="H35:I35"/>
    <mergeCell ref="C11:M11"/>
    <mergeCell ref="C12:M12"/>
    <mergeCell ref="F18:M18"/>
    <mergeCell ref="J25:L25"/>
    <mergeCell ref="F31:G31"/>
    <mergeCell ref="H31:I31"/>
    <mergeCell ref="J31:K31"/>
    <mergeCell ref="L31:M31"/>
    <mergeCell ref="D31:E31"/>
  </mergeCells>
  <dataValidations count="1">
    <dataValidation type="list" allowBlank="1" showErrorMessage="1" sqref="I7">
      <formula1>INDIRECT($C$7)</formula1>
    </dataValidation>
  </dataValidations>
  <pageMargins left="0.7" right="0.7" top="0.75" bottom="0.75" header="0" footer="0"/>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7" zoomScale="60" zoomScaleNormal="72"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14" width="10.7109375" customWidth="1"/>
    <col min="15" max="15" width="14" customWidth="1"/>
    <col min="16" max="16" width="8.140625" customWidth="1"/>
    <col min="17" max="17" width="10.7109375" customWidth="1"/>
    <col min="18" max="18" width="6" customWidth="1"/>
    <col min="19" max="19" width="10.7109375" customWidth="1"/>
    <col min="20" max="20" width="6.140625" customWidth="1"/>
    <col min="21" max="21" width="10.7109375" customWidth="1"/>
    <col min="22" max="22" width="7" customWidth="1"/>
    <col min="23"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acción'!AF14</f>
        <v>Unidades productivas locales atendidas mediante servicios de financiamiento (Número/Creciente).</v>
      </c>
      <c r="D2" s="695"/>
      <c r="E2" s="695"/>
      <c r="F2" s="695"/>
      <c r="G2" s="695"/>
      <c r="H2" s="695"/>
      <c r="I2" s="695"/>
      <c r="J2" s="695"/>
      <c r="K2" s="695"/>
      <c r="L2" s="695"/>
      <c r="M2" s="753"/>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118</v>
      </c>
      <c r="I4" s="711" t="s">
        <v>615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616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617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acción'!C14</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acción'!AG14</f>
        <v>Sumatoria de unidades productivas locales atendidas mediante servicios de financiamiento.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996</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77">
        <v>6131</v>
      </c>
      <c r="E30" s="159"/>
      <c r="F30" s="231" t="s">
        <v>565</v>
      </c>
      <c r="G30" s="277">
        <v>2021</v>
      </c>
      <c r="H30" s="159"/>
      <c r="I30" s="231" t="s">
        <v>567</v>
      </c>
      <c r="J30" s="278" t="s">
        <v>618</v>
      </c>
      <c r="K30" s="257"/>
      <c r="L30" s="279"/>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77" t="s">
        <v>619</v>
      </c>
      <c r="E33" s="236"/>
      <c r="F33" s="159" t="s">
        <v>571</v>
      </c>
      <c r="G33" s="27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6731</v>
      </c>
      <c r="E37" s="673"/>
      <c r="F37" s="754">
        <v>7031</v>
      </c>
      <c r="G37" s="673"/>
      <c r="H37" s="754">
        <v>7331</v>
      </c>
      <c r="I37" s="673"/>
      <c r="J37" s="754">
        <v>7631</v>
      </c>
      <c r="K37" s="673"/>
      <c r="L37" s="754">
        <v>7931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54">
        <v>8231</v>
      </c>
      <c r="E39" s="673"/>
      <c r="F39" s="754">
        <v>8531</v>
      </c>
      <c r="G39" s="673"/>
      <c r="H39" s="754">
        <v>8831</v>
      </c>
      <c r="I39" s="673"/>
      <c r="J39" s="754">
        <v>9131</v>
      </c>
      <c r="K39" s="673"/>
      <c r="L39" s="754">
        <v>9431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9731</v>
      </c>
      <c r="E41" s="673"/>
      <c r="F41" s="754">
        <v>10031</v>
      </c>
      <c r="G41" s="673"/>
      <c r="H41" s="754">
        <v>10331</v>
      </c>
      <c r="I41" s="673"/>
      <c r="J41" s="754">
        <v>10631</v>
      </c>
      <c r="K41" s="673"/>
      <c r="L41" s="754">
        <v>10931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81"/>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11231</v>
      </c>
      <c r="E43" s="673"/>
      <c r="F43" s="228"/>
      <c r="G43" s="228"/>
      <c r="H43" s="228"/>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28"/>
      <c r="G44" s="228"/>
      <c r="H44" s="228"/>
      <c r="I44" s="228"/>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620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621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282" t="s">
        <v>623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86</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624</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85</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87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9">
    <mergeCell ref="C14:D14"/>
    <mergeCell ref="F14:M14"/>
    <mergeCell ref="C15:M15"/>
    <mergeCell ref="C16:M16"/>
    <mergeCell ref="C17:M17"/>
    <mergeCell ref="C62:M62"/>
    <mergeCell ref="C54:M54"/>
    <mergeCell ref="C55:M55"/>
    <mergeCell ref="C56:M56"/>
    <mergeCell ref="C57:M57"/>
    <mergeCell ref="C58:M58"/>
    <mergeCell ref="C59:M59"/>
    <mergeCell ref="C60:M60"/>
    <mergeCell ref="A2:A15"/>
    <mergeCell ref="B14:B15"/>
    <mergeCell ref="B18:B24"/>
    <mergeCell ref="B25:B28"/>
    <mergeCell ref="B32:B34"/>
    <mergeCell ref="A16:A52"/>
    <mergeCell ref="B8:B10"/>
    <mergeCell ref="L39:M39"/>
    <mergeCell ref="D42:E42"/>
    <mergeCell ref="D43:E43"/>
    <mergeCell ref="A53:A58"/>
    <mergeCell ref="A59:A61"/>
    <mergeCell ref="B35:B44"/>
    <mergeCell ref="B45:B48"/>
    <mergeCell ref="C61:M61"/>
    <mergeCell ref="L46:M47"/>
    <mergeCell ref="C49:M49"/>
    <mergeCell ref="C53:M53"/>
    <mergeCell ref="L40:M40"/>
    <mergeCell ref="D41:E41"/>
    <mergeCell ref="F41:G41"/>
    <mergeCell ref="L41:M41"/>
    <mergeCell ref="F38:G38"/>
    <mergeCell ref="F46:F47"/>
    <mergeCell ref="G46:J47"/>
    <mergeCell ref="D38:E38"/>
    <mergeCell ref="H41:I41"/>
    <mergeCell ref="J41:K41"/>
    <mergeCell ref="D40:E40"/>
    <mergeCell ref="F40:G40"/>
    <mergeCell ref="H40:I40"/>
    <mergeCell ref="J40:K40"/>
    <mergeCell ref="H39:I39"/>
    <mergeCell ref="J39:K39"/>
    <mergeCell ref="H38:I38"/>
    <mergeCell ref="D39:E39"/>
    <mergeCell ref="F39:G39"/>
    <mergeCell ref="D36:E36"/>
    <mergeCell ref="D37:E37"/>
    <mergeCell ref="F37:G37"/>
    <mergeCell ref="H37:I37"/>
    <mergeCell ref="J37:K37"/>
    <mergeCell ref="F36:G36"/>
    <mergeCell ref="H36:I36"/>
    <mergeCell ref="J36:K36"/>
    <mergeCell ref="L36:M36"/>
    <mergeCell ref="J38:K38"/>
    <mergeCell ref="L38:M38"/>
    <mergeCell ref="L37:M37"/>
    <mergeCell ref="C6:M6"/>
    <mergeCell ref="C13:M13"/>
    <mergeCell ref="C9:D9"/>
    <mergeCell ref="C10:D10"/>
    <mergeCell ref="C7:D7"/>
    <mergeCell ref="I7:M7"/>
    <mergeCell ref="F9:G9"/>
    <mergeCell ref="I9:J9"/>
    <mergeCell ref="F10:G10"/>
    <mergeCell ref="I10:J10"/>
    <mergeCell ref="C11:M11"/>
    <mergeCell ref="C12:M12"/>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3" zoomScale="60" zoomScaleNormal="79"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2.25" customHeight="1">
      <c r="A2" s="741" t="s">
        <v>522</v>
      </c>
      <c r="B2" s="180" t="s">
        <v>523</v>
      </c>
      <c r="C2" s="707" t="str">
        <f>'Plan de acción'!AF15</f>
        <v>Unidades productivas locales atendidas mediante servicios de fortalecimiento de competencias para la conexión a mercados, así como para el acceso a nuevos canales de comercialización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627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628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acción'!C15</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3" t="s">
        <v>398</v>
      </c>
      <c r="D14" s="715"/>
      <c r="E14" s="200" t="s">
        <v>439</v>
      </c>
      <c r="F14" s="755"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3"/>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acción'!AG15</f>
        <v>Sumatoria de unidades productivas locales atendidas mediante servicios de fortalecimiento de competencias para la conexión a mercados, así como para el acceso a nuevos canales de comercialización.</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12">
        <v>0</v>
      </c>
      <c r="E30" s="159"/>
      <c r="F30" s="231" t="s">
        <v>565</v>
      </c>
      <c r="G30" s="285">
        <v>2021</v>
      </c>
      <c r="H30" s="159"/>
      <c r="I30" s="231" t="s">
        <v>567</v>
      </c>
      <c r="J30" s="725" t="s">
        <v>630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0"/>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0"/>
      <c r="D37" s="754">
        <v>1000</v>
      </c>
      <c r="E37" s="673"/>
      <c r="F37" s="754">
        <v>600</v>
      </c>
      <c r="G37" s="673"/>
      <c r="H37" s="754">
        <v>500</v>
      </c>
      <c r="I37" s="673"/>
      <c r="J37" s="754">
        <v>1950</v>
      </c>
      <c r="K37" s="673"/>
      <c r="L37" s="754">
        <v>3350</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90"/>
      <c r="D39" s="754">
        <v>1100</v>
      </c>
      <c r="E39" s="673"/>
      <c r="F39" s="754">
        <v>600</v>
      </c>
      <c r="G39" s="673"/>
      <c r="H39" s="754">
        <v>700</v>
      </c>
      <c r="I39" s="673"/>
      <c r="J39" s="754">
        <v>2300</v>
      </c>
      <c r="K39" s="673"/>
      <c r="L39" s="754">
        <v>3700</v>
      </c>
      <c r="M39" s="712"/>
      <c r="N39" s="149"/>
      <c r="O39" s="292"/>
      <c r="P39" s="149"/>
      <c r="Q39" s="149"/>
      <c r="R39" s="149"/>
      <c r="S39" s="149"/>
      <c r="T39" s="149"/>
      <c r="U39" s="149"/>
      <c r="V39" s="149"/>
      <c r="W39" s="149"/>
      <c r="X39" s="149"/>
      <c r="Y39" s="149"/>
      <c r="Z39" s="149"/>
    </row>
    <row r="40" spans="1:26" ht="15.75" customHeight="1">
      <c r="A40" s="739"/>
      <c r="B40" s="744"/>
      <c r="C40" s="291"/>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0"/>
      <c r="D41" s="754">
        <v>1200</v>
      </c>
      <c r="E41" s="673"/>
      <c r="F41" s="754">
        <v>600</v>
      </c>
      <c r="G41" s="673"/>
      <c r="H41" s="754">
        <v>900</v>
      </c>
      <c r="I41" s="673"/>
      <c r="J41" s="754">
        <v>2650</v>
      </c>
      <c r="K41" s="673"/>
      <c r="L41" s="754">
        <v>4050</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0"/>
      <c r="D43" s="754">
        <v>1300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631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632</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633</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634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635</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636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6" zoomScale="60" zoomScaleNormal="81"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acción'!AF16</f>
        <v>Unidades productivas locales atendidas mediante servicios para la formalización progresiva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638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640</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641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642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acción'!C16</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acción'!AG16</f>
        <v>Sumatoria de unidades productivas locales atendidas mediante servicios para la formalización progresiva.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85">
        <v>765</v>
      </c>
      <c r="E30" s="228"/>
      <c r="F30" s="229" t="s">
        <v>565</v>
      </c>
      <c r="G30" s="285" t="s">
        <v>644</v>
      </c>
      <c r="H30" s="228"/>
      <c r="I30" s="231" t="s">
        <v>567</v>
      </c>
      <c r="J30" s="725" t="s">
        <v>645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54">
        <v>1000</v>
      </c>
      <c r="E37" s="673"/>
      <c r="F37" s="754">
        <v>600</v>
      </c>
      <c r="G37" s="673"/>
      <c r="H37" s="754">
        <v>500</v>
      </c>
      <c r="I37" s="673"/>
      <c r="J37" s="754">
        <v>1950</v>
      </c>
      <c r="K37" s="673"/>
      <c r="L37" s="754">
        <v>3350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45"/>
      <c r="D39" s="754">
        <v>1100</v>
      </c>
      <c r="E39" s="673"/>
      <c r="F39" s="754">
        <v>600</v>
      </c>
      <c r="G39" s="673"/>
      <c r="H39" s="754">
        <v>700</v>
      </c>
      <c r="I39" s="673"/>
      <c r="J39" s="754">
        <v>2300</v>
      </c>
      <c r="K39" s="673"/>
      <c r="L39" s="754">
        <v>3700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54">
        <v>1200</v>
      </c>
      <c r="E41" s="673"/>
      <c r="F41" s="754">
        <v>600</v>
      </c>
      <c r="G41" s="673"/>
      <c r="H41" s="754">
        <v>900</v>
      </c>
      <c r="I41" s="673"/>
      <c r="J41" s="754">
        <v>2650</v>
      </c>
      <c r="K41" s="673"/>
      <c r="L41" s="754">
        <v>4050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1300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646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647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648</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634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635</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acción'!DX15</f>
        <v>Subdirección de Intermediación, Formalización y Regulación Empresarial</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636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0"/>
  <sheetViews>
    <sheetView view="pageBreakPreview" topLeftCell="A17" zoomScale="60" zoomScaleNormal="79" workbookViewId="0">
      <selection activeCell="H4" sqref="H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t="s">
        <v>649</v>
      </c>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acción'!AF17</f>
        <v>Unidades productivas locales vinculadas a los servicios de identificación, promoción y/o fortalecimiento economía social y solidaria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638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651</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652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987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acción'!C17</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653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acción'!AG17</f>
        <v>Sumatoria de unidades productivas locales que están vinculadas a los servicios de identificación, promoción y/o fortalecimiento economía social y solidaria.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85" t="s">
        <v>649</v>
      </c>
      <c r="E30" s="228"/>
      <c r="F30" s="229" t="s">
        <v>565</v>
      </c>
      <c r="G30" s="285" t="s">
        <v>649</v>
      </c>
      <c r="H30" s="228"/>
      <c r="I30" s="231" t="s">
        <v>567</v>
      </c>
      <c r="J30" s="725" t="s">
        <v>655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54">
        <v>20</v>
      </c>
      <c r="E37" s="673"/>
      <c r="F37" s="754">
        <v>40</v>
      </c>
      <c r="G37" s="673"/>
      <c r="H37" s="754">
        <v>60</v>
      </c>
      <c r="I37" s="673"/>
      <c r="J37" s="754">
        <v>80</v>
      </c>
      <c r="K37" s="673"/>
      <c r="L37" s="754">
        <v>100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45"/>
      <c r="D39" s="754">
        <v>120</v>
      </c>
      <c r="E39" s="673"/>
      <c r="F39" s="754">
        <v>140</v>
      </c>
      <c r="G39" s="673"/>
      <c r="H39" s="754">
        <v>160</v>
      </c>
      <c r="I39" s="673"/>
      <c r="J39" s="754">
        <v>180</v>
      </c>
      <c r="K39" s="673"/>
      <c r="L39" s="754">
        <v>200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54">
        <v>200</v>
      </c>
      <c r="E41" s="673"/>
      <c r="F41" s="754">
        <v>220</v>
      </c>
      <c r="G41" s="673"/>
      <c r="H41" s="754">
        <v>240</v>
      </c>
      <c r="I41" s="673"/>
      <c r="J41" s="754">
        <v>260</v>
      </c>
      <c r="K41" s="673"/>
      <c r="L41" s="754">
        <v>280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300"/>
      <c r="M48" s="301"/>
      <c r="N48" s="149"/>
      <c r="O48" s="149"/>
      <c r="P48" s="149"/>
      <c r="Q48" s="149"/>
      <c r="R48" s="149"/>
      <c r="S48" s="149"/>
      <c r="T48" s="149"/>
      <c r="U48" s="149"/>
      <c r="V48" s="149"/>
      <c r="W48" s="149"/>
      <c r="X48" s="149"/>
      <c r="Y48" s="149"/>
      <c r="Z48" s="149"/>
    </row>
    <row r="49" spans="1:26" ht="15.75">
      <c r="A49" s="739"/>
      <c r="B49" s="181" t="s">
        <v>593</v>
      </c>
      <c r="C49" s="713" t="s">
        <v>646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2" t="s">
        <v>595</v>
      </c>
      <c r="C50" s="713" t="s">
        <v>656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303" t="s">
        <v>599</v>
      </c>
      <c r="C53" s="713" t="s">
        <v>657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303" t="s">
        <v>601</v>
      </c>
      <c r="C54" s="713" t="s">
        <v>658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303"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304" t="s">
        <v>604</v>
      </c>
      <c r="C56" s="713" t="s">
        <v>656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303"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303" t="s">
        <v>607</v>
      </c>
      <c r="C58" s="713" t="s">
        <v>660</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14:formula1>
            <xm:f>Desplegables!$I$4:$I$18</xm:f>
          </x14:formula1>
          <xm:sqref>C7</xm:sqref>
        </x14:dataValidation>
        <x14:dataValidation type="list" allowBlank="1" showErrorMessage="1">
          <x14:formula1>
            <xm:f>Desplegables!$B$50:$B$52</xm:f>
          </x14:formula1>
          <xm:sqref>G46</xm:sqref>
        </x14:dataValidation>
        <x14:dataValidation type="list" allowBlank="1" showErrorMessage="1">
          <x14:formula1>
            <xm:f>Desplegables!$L$24:$L$39</xm:f>
          </x14:formula1>
          <xm:sqref>C14</xm:sqref>
        </x14:dataValidation>
        <x14:dataValidation type="list" allowBlank="1" showErrorMessage="1">
          <x14:formula1>
            <xm:f>Desplegables!$B$45:$B$46</xm:f>
          </x14:formula1>
          <xm:sqref>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44</vt:i4>
      </vt:variant>
    </vt:vector>
  </HeadingPairs>
  <TitlesOfParts>
    <vt:vector size="99" baseType="lpstr">
      <vt:lpstr>Plan de acción</vt:lpstr>
      <vt:lpstr>Instructivo Plan de Acción</vt:lpstr>
      <vt:lpstr> Instructivo ficha técnica IP</vt:lpstr>
      <vt:lpstr>Desplegables</vt:lpstr>
      <vt:lpstr>IP 1.1.1.</vt:lpstr>
      <vt:lpstr>IP 1.1.2.</vt:lpstr>
      <vt:lpstr>IP 1.1.3.</vt:lpstr>
      <vt:lpstr>IP 1.1.4.</vt:lpstr>
      <vt:lpstr>IP 1.1.5.</vt:lpstr>
      <vt:lpstr>IP 1.2.1.</vt:lpstr>
      <vt:lpstr>IP 1.2.2.</vt:lpstr>
      <vt:lpstr>IP 1.2.3.</vt:lpstr>
      <vt:lpstr>IP 1.3.1.</vt:lpstr>
      <vt:lpstr>IP 1.3.2.</vt:lpstr>
      <vt:lpstr>IP 1.3.3.</vt:lpstr>
      <vt:lpstr>IP 2.1.1.</vt:lpstr>
      <vt:lpstr>IP 2.1.2.</vt:lpstr>
      <vt:lpstr>IP 2.1.3.</vt:lpstr>
      <vt:lpstr>IP 2.1.4.</vt:lpstr>
      <vt:lpstr>IP 2.2.1.</vt:lpstr>
      <vt:lpstr>IP 2.2.2.</vt:lpstr>
      <vt:lpstr>IP 2.2.3.</vt:lpstr>
      <vt:lpstr>IP 3.1.1.</vt:lpstr>
      <vt:lpstr>IP 3.1.2.</vt:lpstr>
      <vt:lpstr>IP 3.1.3.</vt:lpstr>
      <vt:lpstr>IP 3.1.4.</vt:lpstr>
      <vt:lpstr>IP 3.1.5.</vt:lpstr>
      <vt:lpstr>IP 3.1.6.</vt:lpstr>
      <vt:lpstr>IP 3.2.1.</vt:lpstr>
      <vt:lpstr>IP 3.2.2.</vt:lpstr>
      <vt:lpstr>IP 4.1.1.</vt:lpstr>
      <vt:lpstr>IP 4.1.2.</vt:lpstr>
      <vt:lpstr>IP 4.1.3.</vt:lpstr>
      <vt:lpstr>IP 4.1.4.</vt:lpstr>
      <vt:lpstr>IP 4.1.5.</vt:lpstr>
      <vt:lpstr>IP 4.1.6.</vt:lpstr>
      <vt:lpstr>IP 4.1.7.</vt:lpstr>
      <vt:lpstr>IP 4.1.8.</vt:lpstr>
      <vt:lpstr>IP 4.2.1.</vt:lpstr>
      <vt:lpstr>IP 4.2.2.</vt:lpstr>
      <vt:lpstr>IP 4.2.3.</vt:lpstr>
      <vt:lpstr>IP 4.2.4.</vt:lpstr>
      <vt:lpstr>IP 4.3.1.</vt:lpstr>
      <vt:lpstr>IP 4.3.2.</vt:lpstr>
      <vt:lpstr>IP 4.3.3.</vt:lpstr>
      <vt:lpstr>IR 1.1.</vt:lpstr>
      <vt:lpstr>IR 1.2.</vt:lpstr>
      <vt:lpstr>IR 1.3.</vt:lpstr>
      <vt:lpstr>IR 2.1.</vt:lpstr>
      <vt:lpstr>IR 2.2.</vt:lpstr>
      <vt:lpstr>IR 3.1.</vt:lpstr>
      <vt:lpstr>IR 3.2.</vt:lpstr>
      <vt:lpstr>IR 4.1.</vt:lpstr>
      <vt:lpstr>IR 4.2.</vt:lpstr>
      <vt:lpstr>IR 4.3.</vt:lpstr>
      <vt:lpstr>Acciónporelclima</vt:lpstr>
      <vt:lpstr>Agualimpiaysaneamiento</vt:lpstr>
      <vt:lpstr>Ambiente</vt:lpstr>
      <vt:lpstr>'IR 1.1.'!ANUALIZACIÓN</vt:lpstr>
      <vt:lpstr>'IR 1.2.'!ANUALIZACIÓN</vt:lpstr>
      <vt:lpstr>'IR 1.3.'!ANUALIZACIÓN</vt:lpstr>
      <vt:lpstr>'IR 2.1.'!ANUALIZACIÓN</vt:lpstr>
      <vt:lpstr>'IR 2.2.'!ANUALIZACIÓN</vt:lpstr>
      <vt:lpstr>'IR 3.1.'!ANUALIZACIÓN</vt:lpstr>
      <vt:lpstr>'IR 3.2.'!ANUALIZACIÓN</vt:lpstr>
      <vt:lpstr>ANUALIZACIÓN</vt:lpstr>
      <vt:lpstr>'IP 2.1.2.'!Área_de_impresión</vt:lpstr>
      <vt:lpstr>'IP 3.1.6.'!Área_de_impresión</vt:lpstr>
      <vt:lpstr>'IP 4.1.2.'!Área_de_impresión</vt:lpstr>
      <vt:lpstr>'Plan de acción'!Área_de_impresión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JNRM</cp:lastModifiedBy>
  <cp:lastPrinted>2023-01-23T20:10:58Z</cp:lastPrinted>
  <dcterms:created xsi:type="dcterms:W3CDTF">2017-05-26T20:37:49Z</dcterms:created>
  <dcterms:modified xsi:type="dcterms:W3CDTF">2023-02-15T15:26:53Z</dcterms:modified>
</cp:coreProperties>
</file>