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mc:AlternateContent xmlns:mc="http://schemas.openxmlformats.org/markup-compatibility/2006">
    <mc:Choice Requires="x15">
      <x15ac:absPath xmlns:x15ac="http://schemas.microsoft.com/office/spreadsheetml/2010/11/ac" url="C:\Users\Paola Andrea Pardo C\OneDrive\Documentos\PAOLA\TRABAJO\Sec Desarrollo Económico\RIESGOS\Matrices de riesgo\"/>
    </mc:Choice>
  </mc:AlternateContent>
  <xr:revisionPtr revIDLastSave="0" documentId="13_ncr:1_{28665D91-A913-45F4-9CB3-FB37000D216F}" xr6:coauthVersionLast="47" xr6:coauthVersionMax="47" xr10:uidLastSave="{00000000-0000-0000-0000-000000000000}"/>
  <bookViews>
    <workbookView xWindow="-120" yWindow="-120" windowWidth="29040" windowHeight="15720" firstSheet="1" activeTab="1" xr2:uid="{00000000-000D-0000-FFFF-FFFF00000000}"/>
  </bookViews>
  <sheets>
    <sheet name="Hoja1" sheetId="7" state="hidden" r:id="rId1"/>
    <sheet name="Matriz 2026" sheetId="6" r:id="rId2"/>
  </sheets>
  <externalReferences>
    <externalReference r:id="rId3"/>
  </externalReferences>
  <definedNames>
    <definedName name="_xlnm.Print_Area" localSheetId="1">'Matriz 2026'!#REF!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6" l="1"/>
  <c r="D25" i="6"/>
  <c r="D24" i="6"/>
  <c r="D23" i="6"/>
  <c r="D21" i="6"/>
  <c r="D19" i="6"/>
  <c r="D18" i="6"/>
  <c r="D16" i="6"/>
  <c r="D14" i="6"/>
  <c r="D9" i="6"/>
  <c r="D8" i="6"/>
  <c r="C27" i="6"/>
  <c r="C25" i="6"/>
  <c r="C24" i="6"/>
  <c r="C23" i="6"/>
  <c r="C21" i="6"/>
  <c r="C19" i="6"/>
  <c r="C18" i="6"/>
  <c r="C16" i="6"/>
  <c r="C14" i="6"/>
  <c r="C12" i="6"/>
  <c r="C9" i="6"/>
  <c r="C8" i="6"/>
  <c r="AC27" i="6"/>
  <c r="AD27" i="6" s="1"/>
  <c r="W27" i="6"/>
  <c r="U27" i="6"/>
  <c r="N27" i="6"/>
  <c r="L27" i="6"/>
  <c r="W26" i="6"/>
  <c r="U26" i="6"/>
  <c r="AC25" i="6"/>
  <c r="AD25" i="6" s="1"/>
  <c r="W25" i="6"/>
  <c r="U25" i="6"/>
  <c r="N25" i="6"/>
  <c r="L25" i="6"/>
  <c r="P25" i="6" s="1"/>
  <c r="AC24" i="6"/>
  <c r="AD24" i="6" s="1"/>
  <c r="W24" i="6"/>
  <c r="U24" i="6"/>
  <c r="N24" i="6"/>
  <c r="L24" i="6"/>
  <c r="AC23" i="6"/>
  <c r="AD23" i="6" s="1"/>
  <c r="W23" i="6"/>
  <c r="U23" i="6"/>
  <c r="X23" i="6" s="1"/>
  <c r="Y23" i="6" s="1"/>
  <c r="AA23" i="6" s="1"/>
  <c r="AB23" i="6" s="1"/>
  <c r="AE23" i="6" s="1"/>
  <c r="N23" i="6"/>
  <c r="L23" i="6"/>
  <c r="Y22" i="6"/>
  <c r="W22" i="6"/>
  <c r="U22" i="6"/>
  <c r="W21" i="6"/>
  <c r="U21" i="6"/>
  <c r="N21" i="6"/>
  <c r="L21" i="6"/>
  <c r="AC19" i="6"/>
  <c r="AD19" i="6" s="1"/>
  <c r="W19" i="6"/>
  <c r="U19" i="6"/>
  <c r="N19" i="6"/>
  <c r="L19" i="6"/>
  <c r="AC18" i="6"/>
  <c r="AD18" i="6" s="1"/>
  <c r="X18" i="6"/>
  <c r="Y18" i="6" s="1"/>
  <c r="AA18" i="6" s="1"/>
  <c r="AB18" i="6" s="1"/>
  <c r="W18" i="6"/>
  <c r="U18" i="6"/>
  <c r="N18" i="6"/>
  <c r="L18" i="6"/>
  <c r="P18" i="6" s="1"/>
  <c r="W17" i="6"/>
  <c r="U17" i="6"/>
  <c r="X17" i="6" s="1"/>
  <c r="AC16" i="6"/>
  <c r="AD16" i="6" s="1"/>
  <c r="W16" i="6"/>
  <c r="U16" i="6"/>
  <c r="N16" i="6"/>
  <c r="L16" i="6"/>
  <c r="P16" i="6" s="1"/>
  <c r="W15" i="6"/>
  <c r="U15" i="6"/>
  <c r="AC14" i="6"/>
  <c r="AD14" i="6" s="1"/>
  <c r="W14" i="6"/>
  <c r="U14" i="6"/>
  <c r="N14" i="6"/>
  <c r="L14" i="6"/>
  <c r="W13" i="6"/>
  <c r="U13" i="6"/>
  <c r="X13" i="6" s="1"/>
  <c r="AC12" i="6"/>
  <c r="AD12" i="6" s="1"/>
  <c r="W12" i="6"/>
  <c r="U12" i="6"/>
  <c r="N12" i="6"/>
  <c r="L12" i="6"/>
  <c r="D12" i="6"/>
  <c r="W10" i="6"/>
  <c r="U10" i="6"/>
  <c r="AC9" i="6"/>
  <c r="AD9" i="6" s="1"/>
  <c r="W9" i="6"/>
  <c r="X9" i="6" s="1"/>
  <c r="Y9" i="6" s="1"/>
  <c r="U9" i="6"/>
  <c r="N9" i="6"/>
  <c r="L9" i="6"/>
  <c r="AC8" i="6"/>
  <c r="AD8" i="6" s="1"/>
  <c r="W8" i="6"/>
  <c r="U8" i="6"/>
  <c r="N8" i="6"/>
  <c r="L8" i="6"/>
  <c r="X25" i="6" l="1"/>
  <c r="Y25" i="6" s="1"/>
  <c r="P14" i="6"/>
  <c r="P19" i="6"/>
  <c r="X24" i="6"/>
  <c r="Y24" i="6" s="1"/>
  <c r="AA24" i="6" s="1"/>
  <c r="AB24" i="6" s="1"/>
  <c r="AE24" i="6" s="1"/>
  <c r="P8" i="6"/>
  <c r="X12" i="6"/>
  <c r="Y12" i="6" s="1"/>
  <c r="X14" i="6"/>
  <c r="Y14" i="6" s="1"/>
  <c r="P23" i="6"/>
  <c r="X26" i="6"/>
  <c r="X15" i="6"/>
  <c r="Y15" i="6" s="1"/>
  <c r="AA14" i="6" s="1"/>
  <c r="AB14" i="6" s="1"/>
  <c r="AE14" i="6" s="1"/>
  <c r="P27" i="6"/>
  <c r="X10" i="6"/>
  <c r="Y10" i="6" s="1"/>
  <c r="AA9" i="6" s="1"/>
  <c r="AB9" i="6" s="1"/>
  <c r="AE9" i="6" s="1"/>
  <c r="X22" i="6"/>
  <c r="Z22" i="6" s="1"/>
  <c r="AC21" i="6" s="1"/>
  <c r="AD21" i="6" s="1"/>
  <c r="P9" i="6"/>
  <c r="X27" i="6"/>
  <c r="Y27" i="6" s="1"/>
  <c r="X19" i="6"/>
  <c r="Y19" i="6" s="1"/>
  <c r="AA19" i="6" s="1"/>
  <c r="AB19" i="6" s="1"/>
  <c r="AE19" i="6" s="1"/>
  <c r="X21" i="6"/>
  <c r="Y21" i="6" s="1"/>
  <c r="AA21" i="6" s="1"/>
  <c r="AB21" i="6" s="1"/>
  <c r="X16" i="6"/>
  <c r="Y16" i="6" s="1"/>
  <c r="Y17" i="6" s="1"/>
  <c r="AA16" i="6" s="1"/>
  <c r="AB16" i="6" s="1"/>
  <c r="AE16" i="6" s="1"/>
  <c r="AE18" i="6"/>
  <c r="X8" i="6"/>
  <c r="Y8" i="6" s="1"/>
  <c r="AA8" i="6" s="1"/>
  <c r="AB8" i="6" s="1"/>
  <c r="AE8" i="6" s="1"/>
  <c r="P12" i="6"/>
  <c r="P21" i="6"/>
  <c r="P24" i="6"/>
  <c r="AA27" i="6"/>
  <c r="AB27" i="6" s="1"/>
  <c r="AE27" i="6" s="1"/>
  <c r="Y26" i="6"/>
  <c r="AA25" i="6" s="1"/>
  <c r="AB25" i="6" s="1"/>
  <c r="AE25" i="6" s="1"/>
  <c r="Y13" i="6"/>
  <c r="AA12" i="6" s="1"/>
  <c r="AB12" i="6" s="1"/>
  <c r="AE12" i="6" s="1"/>
  <c r="AE21" i="6" l="1"/>
</calcChain>
</file>

<file path=xl/sharedStrings.xml><?xml version="1.0" encoding="utf-8"?>
<sst xmlns="http://schemas.openxmlformats.org/spreadsheetml/2006/main" count="357" uniqueCount="202">
  <si>
    <t>Código:</t>
  </si>
  <si>
    <t>Versión:</t>
  </si>
  <si>
    <t>Fecha:</t>
  </si>
  <si>
    <t>Página:</t>
  </si>
  <si>
    <t>PE-P1-F3</t>
  </si>
  <si>
    <t>Si este documento se encuentra impreso no se garantiza su vigencia, por lo tanto es Copia No Controlada</t>
  </si>
  <si>
    <t>El usuario al momento de consultarlo debe compararlo con la versión oficial publicada en la Intranet.</t>
  </si>
  <si>
    <t>1 de 1</t>
  </si>
  <si>
    <t xml:space="preserve"> </t>
  </si>
  <si>
    <t>A.IDENTIFICACIÓN DE RIESGOS</t>
  </si>
  <si>
    <t>B.VALORACIÓN DE RIESGOS INHERENTES</t>
  </si>
  <si>
    <t>C.IDENTIFICACIÓN Y VALORACIÓN DE CONTROLES</t>
  </si>
  <si>
    <t>D.RIESGO RESIDUAL Y TRATAMIENTO</t>
  </si>
  <si>
    <t>Proceso</t>
  </si>
  <si>
    <t>Objetivo del proceso</t>
  </si>
  <si>
    <t>Alcance del proceso</t>
  </si>
  <si>
    <t>Código</t>
  </si>
  <si>
    <t>Causa Raiz /Vulnerabilidad (S.I)
(¿Por qué puede suceder?)</t>
  </si>
  <si>
    <t>Impacto 
(¿Qué puede suceder?)</t>
  </si>
  <si>
    <t>Descripción del Riesgo
Riesgos de Gestión y corrupción:
Afectación económica o reputacional (qué)…ocasionada por… (cómo)...debido a (por qué)"</t>
  </si>
  <si>
    <t>Opción que más se relaciona con el riesgo</t>
  </si>
  <si>
    <t>Tipo de Riesgo</t>
  </si>
  <si>
    <t>Probabilidad %</t>
  </si>
  <si>
    <t>Nivel probabilidad</t>
  </si>
  <si>
    <t>Impacto
%</t>
  </si>
  <si>
    <t>Nivel
impacto</t>
  </si>
  <si>
    <t>Zona del Riesgo Inherente</t>
  </si>
  <si>
    <t>Riesgo Inherente</t>
  </si>
  <si>
    <r>
      <rPr>
        <b/>
        <sz val="12"/>
        <color theme="1"/>
        <rFont val="Century Gothic"/>
        <family val="2"/>
      </rPr>
      <t xml:space="preserve">Descripción del Control
</t>
    </r>
    <r>
      <rPr>
        <b/>
        <sz val="12"/>
        <color theme="0"/>
        <rFont val="Century Gothic"/>
        <family val="2"/>
      </rPr>
      <t>(Debe contener: 1. Responsable, 2. Periodicidad, 3. Propósito, 4. Definir cómo se realiza, 5. Establecer qué pasa con las observaciones o desviaciones, 6. Evidencia).</t>
    </r>
  </si>
  <si>
    <t>Tipo de Control</t>
  </si>
  <si>
    <t>Implementación</t>
  </si>
  <si>
    <t>Peso del control</t>
  </si>
  <si>
    <t>Puntaje a Disminuir Probabilidad</t>
  </si>
  <si>
    <t>Puntaje a Disminuir Impacto</t>
  </si>
  <si>
    <t>Opciones de Tratamiento Disponibles</t>
  </si>
  <si>
    <r>
      <rPr>
        <b/>
        <sz val="12"/>
        <color theme="1"/>
        <rFont val="Century Gothic"/>
        <family val="2"/>
      </rPr>
      <t xml:space="preserve">Plan de Acción
</t>
    </r>
    <r>
      <rPr>
        <sz val="12"/>
        <color theme="1"/>
        <rFont val="Century Gothic"/>
        <family val="2"/>
      </rPr>
      <t>Acciones asociadas a reducir el riesgo o mejorar el control.
Se debe indicar el responsable y la periodicidad del seguimiento.</t>
    </r>
  </si>
  <si>
    <t>Fecha de Implementación</t>
  </si>
  <si>
    <t>Acción de contingencia ante posible materialización</t>
  </si>
  <si>
    <t>¿Existe indicador clave de riesgo? ¿cuál?</t>
  </si>
  <si>
    <t>Se hace uso del poder + se desvía la gestión de lo público + se genera un beneficio privado + existe omisión o acción.</t>
  </si>
  <si>
    <t>Corrupción_O_LA_FT</t>
  </si>
  <si>
    <t>2080</t>
  </si>
  <si>
    <t>ALTO</t>
  </si>
  <si>
    <t>Control Interno</t>
  </si>
  <si>
    <t>CI_R4</t>
  </si>
  <si>
    <t>manipulación de los resultados de las evaluaciones independientes por parte de la OCI para beneficio propio o de un tercero</t>
  </si>
  <si>
    <t>Afectación Reputacional</t>
  </si>
  <si>
    <t>CI_R4. Afectación Reputacional ocasionada por hallazgos de los entes de control debido a manipulación de los resultados de las evaluaciones independientes por parte de la OCI para beneficio propio o de un tercero</t>
  </si>
  <si>
    <t>GCR_R2_C1</t>
  </si>
  <si>
    <t>Preventivo</t>
  </si>
  <si>
    <t>Manual</t>
  </si>
  <si>
    <t>Reducir (Mitigar) o Reducir (Transferir) o Evitar</t>
  </si>
  <si>
    <t>Sensibilizar al equipo y/o servidores nuevos de la OCI las concecuencias que acarrea la manipulación de los resultados de las evaluaciones independientes para beneficio propio o de un tercero y la no declaracion de los conflicos de intereses, una vez durante cada vigencia.</t>
  </si>
  <si>
    <t>1. Si el informe ya fue oficializado: Retomar el informe y ajustar los resultados que fueron manipulados verificando que correspondan a la realidad, dar alcance y oficializar en la versión que aplique.
2. Informar a las instancias correspondientes internas y/o externas el caso de conflicto de intereses detectado.</t>
  </si>
  <si>
    <t>NO</t>
  </si>
  <si>
    <t>Gestion de TIC</t>
  </si>
  <si>
    <t>Posibilidad de alteraciones, eliminación o uso indebido de información almacenada en repositorios digitales o sistemas institucionales, debido a acciones malintencionadas o errores de usuarios internos</t>
  </si>
  <si>
    <t>Afectación Económica y Reputacional</t>
  </si>
  <si>
    <t>TIC_R3. Afectación Económica y Reputacional ocasionada por incumplimientos normativos debido a Posibilidad de alteraciones, eliminación o uso indebido de información almacenada en repositorios digitales o sistemas institucionales, debido a acciones malintencionadas o errores de usuarios internos</t>
  </si>
  <si>
    <t>TIC_R3_C1</t>
  </si>
  <si>
    <t>El designado en Gestión TIC gestiona el registro y cancelación de usuarios en el directorio activo, registrando cada acción en la mesa de ayuda conforme a demandas operativas. Este proceso garantiza el control de acceso y la seguridad de la información, siguiendo los procedimientos para paz y salvos. La evidencia de cada operación se conserva en el sistema de mesa de ayuda, permitiendo una revisión eficaz y trazabilidad completa.</t>
  </si>
  <si>
    <t>Se informa a las autordades internas y externas correspondientes de acuerdo a Política de Riesgo de la SDDE</t>
  </si>
  <si>
    <t>TIC_R3_C2</t>
  </si>
  <si>
    <t>El profesional designado en la SIS es responsable de revisar y ajustar los derechos de acceso de los usuarios de forma trimestral para mantener actualizados los niveles de permisos. Los ajustes realizados se registran en el directorio activo. Este control se aplica para asegurar que los permisos de acceso sean congruentes con las necesidades operativas y los requerimientos de seguridad actuales. En caso de identificar novedades o desviaciones se notificará a la Subdirección SIS reforzando el monitoreo, ajuste de permisos y revisión de logs de auditoria que se tengan activos. La evidencia de los ajustes se mantiene dentro del directorio activo, facilitando la auditoría y seguimiento de cambios en los permisos de usuario.</t>
  </si>
  <si>
    <t>Control Disciplinario</t>
  </si>
  <si>
    <t>CD_R3</t>
  </si>
  <si>
    <t>Trámite indebido de quejas, informes, denuncias y procesos disciplinarios en beneficio de un tercero</t>
  </si>
  <si>
    <t>CD_R3. Afectación Económica y Reputacional ocasionada por incumplimientos normativos debido a Trámite indebido de quejas, informes, denuncias y procesos disciplinarios en beneficio de un tercero</t>
  </si>
  <si>
    <t>CD_R3_C1</t>
  </si>
  <si>
    <t>Realizar una verificación entre el abogado encargado de revisar y el jefe de la oficina para tomar la decisión que en derecho corresponda y se apertura proceso disciplinario en contra del presunto responsable (abogado sustanciador) de cometer un acto de corrupción.</t>
  </si>
  <si>
    <t>CD_R3_C2</t>
  </si>
  <si>
    <t>El profesional especializado designado y el auxiliar administrativo, semanalmente y siempre y cuando haya asuntos por repartir, cotejará las quejas,denuncias, informes, anónimos y actuaciones de oficio nuevos, con los asuntos y procesos registrados en las bases de datos y demas información recopilada por el auxiliar administrativo de la OCDI, con el fin de evitar duplicidades, posibles conflictos de intereses y/o trámite indebido de los asuntos por repartir o expedientes por asignar o reasignar. Como evidencia, queda lista de asistencia de la revisión y registro mensual del total de asuntos repartidos.</t>
  </si>
  <si>
    <t>Gestion Documental</t>
  </si>
  <si>
    <t>GD_R4</t>
  </si>
  <si>
    <t>alteración o consulta no permitida de expedientes documentales a nombre propio o de terceros, para un beneficio particular</t>
  </si>
  <si>
    <t>Afectación Económica</t>
  </si>
  <si>
    <t>GD_R4. Afectación Económica ocasionada por multa o sanción del ente regulador debido a alteración o consulta no permitida de expedientes documentales a nombre propio o de terceros, para un beneficio particular</t>
  </si>
  <si>
    <t>GD_R4_C1</t>
  </si>
  <si>
    <t>Implementar la consulta digital (GESDOC-ALFRESCO)para minimizar la consulta física, atendiendo el control de perfiles autorizados para la consulta de información</t>
  </si>
  <si>
    <t xml:space="preserve">Iniciar actividades de reconstrucción del soporte o recuperar la información de otras fuentes si es posible, e informar a Control Interno Disciplinario de la perdida de los documentos.
Informar a Control Interno Disciplinario de la situación cuando la consulta indebida o alteración haya sido cometida por un funcionario y a los entes de control pertinentes cuando haya sido un tercero. 
</t>
  </si>
  <si>
    <t>GD_R4_C2</t>
  </si>
  <si>
    <t>El servidor designado para el préstamo o consulta de documentos, verifica la autorización del solicitante para la consulta del expediente, el soporte (digital o físico) y el estado de los documentos, cada vez que se desarrolle el préstamo y reintegro revisando los siguientes aspectos: • Ordenación,• No de folios, • Estado de la unidad de conservación, • Mutilación de documentos, •Adiciones o sustracción al legajo. El registro es la planilla de préstamo, cada vez que se realiza la solicitud. En caso de entrega del expediente o carpeta incompleto o parcial se indica al jefe de la dependencia.</t>
  </si>
  <si>
    <t>Detectivo</t>
  </si>
  <si>
    <t>Actualizar el índice de información clasificada y reservada en los procesos de la entidad</t>
  </si>
  <si>
    <t>Gestion de Talento Humano</t>
  </si>
  <si>
    <t>GTH_R2</t>
  </si>
  <si>
    <t>Favorecer la vinculación de un candidato sin el lleno de requisitos en la SDDE para beneficio propio o de un tercero</t>
  </si>
  <si>
    <t>GTH_R2. Afectación Económica y Reputacional ocasionada por hallazgos de los entes de control debido a Favorecer la vinculación de un candidato sin el lleno de requisitos en la SDDE para beneficio propio o de un tercero</t>
  </si>
  <si>
    <t>GTH_R2_C1</t>
  </si>
  <si>
    <t>Reducir (Mitigar)</t>
  </si>
  <si>
    <t>Desde la SAF se tramita la revocatoria del nombramiento y informa a la Oficina de Control Disciplinario, Fiscalia y otras autordades competentes.</t>
  </si>
  <si>
    <t>GTH_R2_C2</t>
  </si>
  <si>
    <t>Gestion Contractual</t>
  </si>
  <si>
    <t>GCR_R2</t>
  </si>
  <si>
    <t>Favorecimientos en la selección de contratistas por intereses propios o de un tercero</t>
  </si>
  <si>
    <t>GCR_R2. Afectación Reputacional ocasionada por hallazgos de los entes de control debido a Favorecimientos en la selección de contratistas por intereses propios o de un tercero</t>
  </si>
  <si>
    <t>El funcionario o contratista designado como miembro del comité evaluador, cada vez que se requiera, verificará y evaluará el cumplimiento de los requisitos habilitantes y de ponderación de las ofertas recibidas dentro del proceso de selección correspondiente de acuerdo a lo establecido por la entidad. En caso de evidenciar un favorecimiento a un tercero emitirá un informe de evaluación con la recomendación al ordenador del gasto, el informe de evaluación será publicado en la plataforma transacional SECOP II. Como evidencia se tiene la base datos del aplicativo SISCO con los links de SECOP que redireccionan a los contratos suscritos.</t>
  </si>
  <si>
    <t>El funcionario o contratista designado por el Jefe de la OJ realizará una (1) capacitación sobre inhabilidades e incompatibildades y conflicto de intereses.</t>
  </si>
  <si>
    <t>Informar a las autoridades correspondientes en términos penales, fiscales y disciplinarios. Realizar la revaloración del riesgo</t>
  </si>
  <si>
    <t>GCR_R4</t>
  </si>
  <si>
    <t>la no aplicación de los procedimientos de debida diligencia, específicamente lo establecido en las consultas de listas vinculantes y restrictivas</t>
  </si>
  <si>
    <t>Afectación Económica, Reputacional, Legal y de Contacto</t>
  </si>
  <si>
    <t>GCR_R4. Afectación Económica, Reputacional, Legal y de Contacto ocasionada por hallazgos en informes y reportes debido a la no aplicación de los procedimientos de debida diligencia, específicamente lo establecido en las consultas de listas vinculantes y restrictivas</t>
  </si>
  <si>
    <t>GCR_R4_C1</t>
  </si>
  <si>
    <t>El profesional designado por el proceso de gestión contractual y/o supervisor aplica lo establecido en la cartilla metodológica de debida diligencia y consulta de lista restrictiva de acuerdo a la segmentación realizada dependiendo del nivel de riesgo, con el fin de proteger a la entidad para que a través de ella no se realicen operaciones del LA/FT. Una vez se ha realizado todo el proceso, si se detecta una inusualidad, el líder del proceso realizará una debida diligencia intensificada, de persistir dicha inusualidad, se trasladará al encargado de cumplimiento de la entidad, anexando como evidencia pantallazo de la consulta.</t>
  </si>
  <si>
    <t>Una capacitación (1) en el Sistema de Administración-procedimientos de debida diligencia del Riesgo de Lavado de Activos y Financiación al Terrorismo-SARLAFT</t>
  </si>
  <si>
    <t>Reporte de operación sospechosa a la UIAF por parte de la persona encargada</t>
  </si>
  <si>
    <t>Gestion de Bienes y servicios Generales</t>
  </si>
  <si>
    <t>GBSG_R2</t>
  </si>
  <si>
    <t>utilización de los vehiculos para un uso distinto al oficial, para beneficio propio o de un tercero,</t>
  </si>
  <si>
    <t>GBSG_R2. Afectación Económica y Reputacional ocasionada por hallazgos de los entes de control debido a utilización de los vehiculos para un uso distinto al oficial, para beneficio propio o de un tercero.</t>
  </si>
  <si>
    <t>GBSG_R2_C1</t>
  </si>
  <si>
    <t>Informar a las autoridades correspondientes de acuerdo a la Política de Riesgos de la SDDE</t>
  </si>
  <si>
    <t>GBSG_R2_C2</t>
  </si>
  <si>
    <t>Correctivo</t>
  </si>
  <si>
    <t>Gestion Competitividad</t>
  </si>
  <si>
    <t>GC_R3</t>
  </si>
  <si>
    <t>GC_R3_C1</t>
  </si>
  <si>
    <t>Gestion de desarrollo Rural y Abastecimiento</t>
  </si>
  <si>
    <t>GDRA_R3</t>
  </si>
  <si>
    <t>GDRA_R3. Afectación Económica ocasionada por hallazgos de los entes de control debido a la entrega de beneficios o incentivos a actores del SADA y /ó unidades productivas que no cumplan con los requisitos de acceso a cada uno de los programas o iniciativas para beneficio propio o de un tercero.</t>
  </si>
  <si>
    <t>GDRA_R3_C1</t>
  </si>
  <si>
    <t>Gestion de Desarrollo Empresarial</t>
  </si>
  <si>
    <t>GDE_R2</t>
  </si>
  <si>
    <t>Otorgar beneficios a un tercero sin el cumplimiento del debido proceso y/o requisitos mínimos legales, por un interés propio o de un particular</t>
  </si>
  <si>
    <t>GDE_R2. Afectación Económica y Reputacional ocasionada por demandas o reclamaciones debido a Otorgar beneficios a un tercero sin el cumplimiento del debido proceso y/o requisitos mínimos legales, por un interés propio o de un particular</t>
  </si>
  <si>
    <t>GDE_R2_C1</t>
  </si>
  <si>
    <t>Definir un plan de mejora, de acuerdo con la situación identificada y comunicar a la dependencia o autoridad respectiva</t>
  </si>
  <si>
    <t>GDE_R2_C2</t>
  </si>
  <si>
    <t>El operador de acuerdo con el convenio y/o contrato realiza (n) la verificación de requisitos de negocios locales y/o emprendimientos en cada progama de acuerdo con el manual operativo correspondiente, generando como evidencia, correos electrónicos, comunicaciones, actas. En caso de encontrar inconsistencias en la revision, genera el reporte y lo remite mediante correo electrónico al Supervisor para continuar con las etapas del programa.</t>
  </si>
  <si>
    <t>Gestion de Empleo</t>
  </si>
  <si>
    <t>GE_R2</t>
  </si>
  <si>
    <t>GE_R2_C1</t>
  </si>
  <si>
    <t>Definir un plan de mejora, de acuerdo con la situación identificada</t>
  </si>
  <si>
    <t xml:space="preserve">Evaluar la efectividad del Sistema de Control Interno de manera independiente y objetiva a través de auditorías y seguimientos basados en riesgos generando alertas y recomendaciones que contribuyan al mejoramiento continuo de la gestión de la SDDE de acuerdo con el Plan Anual de Auditorías aprobado para cada vigencia. </t>
  </si>
  <si>
    <t>Inicia con la formulación y aprobación del Plan Anual de Auditoría (PAA), continúa con el desarrollo de auditorías, seguimientos y demás actividades, y finaliza con la presentación de resultados y retroalimentación de la ejecución del PAA al Comite Institucional de Coordinación de Control  Interno (CICCI).</t>
  </si>
  <si>
    <t xml:space="preserve">                             
Formular lineamientos, planes  y estándares en materia de Gobierno Digital y Seguridad de la Información. Así mismo generar e implementar soluciones que permitan proveer de forma oportuna y eficiente los Sistemas de Información, redes y comunicaciones y en general toda la plataforma técnológica para la Secretaría.   </t>
  </si>
  <si>
    <t xml:space="preserve">Inicia con la identificación de las necesidades TIC de los procesos de la entidad, la administración de la plataforma tecnológica,  la formulación e implementación de los proyectos TIC, la evaluación y seguimiento de los mismos y la definición de controles que  faciliten la confidencialidad, integridad y disponibilidad de la información de la entidad.				
</t>
  </si>
  <si>
    <t>Reducir (Compartir)</t>
  </si>
  <si>
    <t>Automático</t>
  </si>
  <si>
    <t xml:space="preserve">Conocer y fallar los procesos disciplinarios que se adelanten contra los servidores y ex servidores de la Secretaría, de conformidad con el ordenamiento jurídico.				
</t>
  </si>
  <si>
    <t xml:space="preserve">Inicia  de oficio, con la recepción de la queja, informe oficial o anónimo que cumpla con los requisitos de Ley, en contra los servidores y ex servidores de la Secretaría Distrital de Desarrollo Económico con aplicación de las normas Disciplinarias, finaliza con un acto administrativo que determina si existe o no responsabilidad disciplinaria. 				
</t>
  </si>
  <si>
    <t xml:space="preserve">Evitar </t>
  </si>
  <si>
    <t xml:space="preserve">Emitir lineamientos para gestionar adecuadamente los documentos mediante el trámite, Organización, Transferencia, Disposición y Preservación de los documentos que se produzcan o ingresen a la entidad con el fin de proteger el patrimonio documental institucional.                               </t>
  </si>
  <si>
    <t xml:space="preserve">Inicia con la elaboracion del Plan institucional de Archivos para la ejecucion de las actividades de recepción de la documentación que llega a la entidad o producción documental por cualquier medio y en cualquier soporte; termina con la implementación de la decisión de disposición final: eliminación, selección o conservación total.				
</t>
  </si>
  <si>
    <t xml:space="preserve">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				
</t>
  </si>
  <si>
    <t xml:space="preserve">Inicia desde la identificación de necesidades de recurso humano, involucrando aspectos e impactos ambientales y las condiciones de seguridad y salud en el trabajo, finalizando con la desvinculación asistida del recurso humano.				
</t>
  </si>
  <si>
    <t xml:space="preserve">Adelantar y dirigir la gestión contractual para atender las necesidades previstas en el Plan Anual de Adquisiciones con oportunidad, de conformidad con las disposiciones legales vigentes que permitan la contratación de los procesos requeridos por la Entidad.				
</t>
  </si>
  <si>
    <t xml:space="preserve">Inicia con la solicitud de contratatación y finaliza con la liquidación de los contratos/convenios				
</t>
  </si>
  <si>
    <t>Administrar los bienes y servicios generales; a través de la ejecución de planes y procedimientos, que garanticen el optimo funcionamiento de la entidad de acuerdo con los principios de eficiencia, eficacia, economía, transparencia y publicidad.</t>
  </si>
  <si>
    <t>El proceso de Bienes y servicios generales, aplica para establecer las actividades relacionadas con la adquisición, planeación, administración, verificación y seguimiento a la gestión de los bienes y servicios.</t>
  </si>
  <si>
    <t>Formular e implementar políticas, planes, programas y proyectos con el propósito de fomentar  la competitividad, mejorar la productividad, la innovación y el desarrollo económico de la ciudad.</t>
  </si>
  <si>
    <t xml:space="preserve">Cubre desde la articulación con actores del ecosistema de competitividad de la región, fortalecimiento empresarial en temas de exportaciones e innovación, la realización o participación de eventos de posicionamiento internacional hasta la Formulación e implementar acciones correctivas y de mejora.	
</t>
  </si>
  <si>
    <t xml:space="preserve">Formular, implementar y gestionar el seguimiento y evaluación de políticas, planes, programas y proyectos en materia de abastecimiento de alimentos, seguridad alimentaria y el desarrollo sostenible de la ruralidad del Distrito Capital.                                
</t>
  </si>
  <si>
    <t xml:space="preserve">Inicia desde el diseño, formulación, implementación de políticas, planes y proyectos para incrementar la sostenibilidad del sistema de abastecimiento alimentario, seguridad alimentaria  y los modelos de producción agropecuario de la ruralidad de Bogotá, hasta el seguimiento y evaluación sobre  los objetivos y metas.				
</t>
  </si>
  <si>
    <t xml:space="preserve">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				
</t>
  </si>
  <si>
    <t xml:space="preserve">El proceso inicia estableciendo los parametros determinados por el Plan de Desarrollo e identificando las acciones para su cumplimiento, continua con el diseño e implementacón de estrategias y servicios que permiten ejecutar las acciones requeridas de acuerdo a la misión de las areas que hacen parte del proceso y termina con el seguimiento y evaluación de la implementación de las estrategias.				
</t>
  </si>
  <si>
    <t>Mejorar la calidad del empleo en Bogotá, a través del desarrollo de políticas activas de empleo que permitan la articulación efectiva de la oferta y la demanda de trabajo.</t>
  </si>
  <si>
    <t>El proceso inicia con el diseño, contrucción y formulación de estrategías que permitan el cumplimiento de las políticas activas de empleo, continua con la implementación de las estrategías definidas y termina con el seguimiento y evaluación de las mismas.</t>
  </si>
  <si>
    <r>
      <rPr>
        <b/>
        <sz val="11"/>
        <color theme="1"/>
        <rFont val="Calibri"/>
        <family val="2"/>
        <scheme val="minor"/>
      </rPr>
      <t>Elaboró:</t>
    </r>
    <r>
      <rPr>
        <sz val="11"/>
        <color theme="1"/>
        <rFont val="Calibri"/>
        <family val="2"/>
        <scheme val="minor"/>
      </rPr>
      <t xml:space="preserve"> Juan Sebastián Junca Castro / Contratista / OAP    </t>
    </r>
  </si>
  <si>
    <r>
      <rPr>
        <b/>
        <sz val="11"/>
        <color theme="1"/>
        <rFont val="Calibri"/>
        <family val="2"/>
        <scheme val="minor"/>
      </rPr>
      <t>Revisó:</t>
    </r>
    <r>
      <rPr>
        <sz val="11"/>
        <color theme="1"/>
        <rFont val="Calibri"/>
        <family val="2"/>
        <scheme val="minor"/>
      </rPr>
      <t xml:space="preserve"> Jimmy Alejandro Escobar Castro / Contratista / OAP</t>
    </r>
  </si>
  <si>
    <r>
      <rPr>
        <b/>
        <sz val="11"/>
        <color theme="1"/>
        <rFont val="Calibri"/>
        <family val="2"/>
        <scheme val="minor"/>
      </rPr>
      <t xml:space="preserve"> Aprobó:</t>
    </r>
    <r>
      <rPr>
        <sz val="11"/>
        <color theme="1"/>
        <rFont val="Calibri"/>
        <family val="2"/>
        <scheme val="minor"/>
      </rPr>
      <t xml:space="preserve"> Luisa Fernanda Moreno Panesso </t>
    </r>
  </si>
  <si>
    <t>Proceso: Planeación Estratégica</t>
  </si>
  <si>
    <t>El designado del proceso de bienes y servicios, en cada solicitud de servicio de transporte, verifica los requisitos de las solicitudes, revisando la completitud de datos requeridos en la misma y que el correo que solicita el servicio sea el designado por la dependencia, posteriormente, se ingresa la solicitud en la base de datos de Control de Asignaciones y se gestiona el servicio. Lo anterior, se realiza con el proposito de garantizar el uso oficial de recursos materiales y humanos en la prestación del servicio. La evidencia es la base de datos de Control de Asignaciones.
En caso de que la persona no sea el designado autorizado del area, se solicita realizar la solicitud nuevamente con el encargado del tema en el area y no se ingresa la solicitud a la base ni se gestiona el vehiculo hasta tanto no llegue por parte de la persona autorizada.</t>
  </si>
  <si>
    <t>El designado del proceso de bienes y servicios, en al menos 2 servicios de transporte aleatorios por cada vehiculo en el mes, coteja los kilometros y ubicaciones de las planillas de recorridos, el GPS y el reporte de tanqueos de gasolina para verificar que los kilometros y el perímetro establecido coincida, lo anterior se realiza con el proposito de controlar que los recursos esten siendo utilizados para el uso oficial que fueron solicitados. El soporte es la planilla de recorridos con el visto bueno de designado del proceso de bienes en la parte final del documento. 
En caso de que no coincidan los datos de algun servicio revisado, se reportará al Subdirector Administrativo y Financiero para que realice el analisis del caso y tome las decisiones pertinentes.</t>
  </si>
  <si>
    <t>-</t>
  </si>
  <si>
    <t>Se diligencia la planilla de préstamo de documentos diligenciando todos los campos. Se revisa en la solicitud de prestamo y/o consulta, la confidencialidad o reserva de la información, si el solicitante no cumple con el perfil aprobado para la consulta del documento, se responde en la solicitud que no cuenta con lo permisos en su cargo o área para visualizarlo y no se permite el acceso y/o consulta a la información solicitada.</t>
  </si>
  <si>
    <t>El profesional designado de talento humano para la validación de los requisitos de cada aspirante, cada que se requiera la vinculación del personal en la planta de la SDDE, procederá a consultar los antecedentes disciplinarios, legales y fiscales; a fin de validar que el posible funcionario no cuente con alguna inhabilidad que le impida desempeñar las funciones de un empleo en el sector público, dejando evidencia de las certificaciones generadas por las entidades de control.
En caso de que el aspirante no cumpla con los requisitos del manual de funciones, el profesional de talento humano deberá informarle al posible servidor público, que de acuerdo a la sanción o situación proceda a subsanarla o dar por terminado el procedimiento de vinculación a la SDDE</t>
  </si>
  <si>
    <t>El profesional de Talento Humano cada que un aspirante tomará posesión, deberá verificar la presentación de la Declaración del conflicto de interes por parte del candidato en el proceso de vinculación a la SDDE. Deja las observaciones registradas en el formato correspondiente en SIDEAP, en caso de no presentarla, el candidato no podrá tomar posesión hasta tanto no subsane la novedad en cumplimiento de la normatividad vigente</t>
  </si>
  <si>
    <t>La Jefatura  OCI verifica en cada evaluación independiente  si el equipo OCI asignado declaró si se encuentra  incurso o no en  conflicto de interés o impedimentos, con el fin de asegurar la independencia y objetividad de quienes integran el equipo evaluador. Para esto, se suscribe el formato correspondiente y cuando se encuentra un conflicto, la jefatura de  la OCI determina si afecta el objetivo de la evaluación independiente para excluirlo del equipo y si se presenta en el desarrollo del trabajo se lleva al CICCI para que defina si existe o no el conflicto. Evidencia de esta actividad es el acta de reunión.</t>
  </si>
  <si>
    <t>El lider de proceso en caso de advertir un conflicto de intereses frente a la información de que tenga conocimiento o asignación, un profesional de la OCDI, debera de manedra inmediata reasignar el asunto o proceso a otro profesional del equipo, limitando el acceso a la información de la que se tacha el conflricto refreido. De dicha reasignación se dejara constancia  en un acta. ¿El mismo procedimiento se adoptara cuando dicho conflicto sea advertifo y puesto e conomic iento  directamente por el profesdional involucrado.</t>
  </si>
  <si>
    <t xml:space="preserve">R3P1. En el desarrollo de las mesas de trabajo; 2 mesas mensuales, el jefe de la oficina hace un llamado a los integrantes del equipo a que manifiesten los posibles conflictos de intereses que tengan con relación a los asuntos materia de investigación. Los cuales, bajo la gravedad del juramento manifiestan lo que su caso particular disponga.  </t>
  </si>
  <si>
    <t>GT_R3</t>
  </si>
  <si>
    <t>GT_R3P1. Socializar la politica de seguridad y privacidad de la información</t>
  </si>
  <si>
    <t>GT_R3P2. Realizar dos charlas de sensibilización relacionadas con la seguridad y protección de los activos de información</t>
  </si>
  <si>
    <t>GT_R3P3. Plan de apertura de datos definido, aprobado y ejecutado</t>
  </si>
  <si>
    <t>El profesional (es) asignado (s) por la entidad cada vez que lo necesite la estrategia y/o programa,  realiza (n) la verificación de requisitos de negocios locales y/o emprendimientos de acuerdo al manual operativo, previo al otorgamiento de bienes y servicios definidos por la estrategia o programa.  En caso de encontrar desviaciones o inconsistencias, se genera  el reporte correspondiente  y se informa al Supervisor para la continuación de las etapas.
Cuando se requiera, se realizará cruce de bases de datos, dando aplicación al  "Instructivo para el Control de calidad de la información de beneficiarios DDEE" GDE-P2-I1</t>
  </si>
  <si>
    <t>R2P1. Definir y aplicar los criterios para la revisión de requisitos para los programas de desarrollo empresarial, en la fases de planeación y ejecuciónl (capitalización, inclusión financiera, conexiones con el mercado)</t>
  </si>
  <si>
    <t>R2P2 Sensibilizar por lo menos una vez al año a los funcionarios y contratistas (personas naturales) de la DDEE y gestionar con los operadores de los programas cuya supervisión esté en cabeza de la Dirección o sus subdirecciones, una sensibilización a sus contratistas (personas naturales), en la Política Pública de Transparencia, Integridad y No Tolerancia con la Corrupción, así como en la identificación y declaración de posibles conflictos de intereses.</t>
  </si>
  <si>
    <t>aprobación de pagos a los empleadores y/o a los asociados sin el cumplimiento de los requisitos establecidos dentro de los programas de la Subdirección de Empleo y Formación</t>
  </si>
  <si>
    <t>GE_R2. Afectación Económica y Reputacional ocasionada por demandas o reclamaciones debido a la aprobación de pagos a los empleadores y/o a los asociados sin el cumplimiento de los requisitos establecidos dentro de los programas de la Subdirección de Empleo y Formación</t>
  </si>
  <si>
    <t>Previo a la aprobación de pago de recursos a los empleadores y/o asociados,  el  equipo  de seguimiento y control designado por la Dirección de Desarrollo Empresarial y Empleo y/o por la Subdirección de empleo y Formación, verificará que la información entregada  DURANTE LA EJECUCIÓN, así como los soportes documentales  cumplan con los requisitos establecidos en los estudios previos, manuales operativos y/o anexos técnicos del respectivo programa.
Si la información aportada no coincide, se comunica a los empleadores y/o asociados, segun el caso, para que realicen la subsanación de la información previo a la aprobación de pago.
Como evidencia quedarán los correos electrónicos, actas de comités o comunicaciones de solicitud de subsanación dirigidas al a los empleadores y/o asociados.</t>
  </si>
  <si>
    <t>R2P1. En cada contrato o convenio suscrito, el equipo técnico de la Subdirección de Empleo y Formación junto con los operadores, deberán definir e implementar la metodología de revisión, verificación de requisitos y soportes documentales para la adecuada ejecución de los programas de la dependencia.</t>
  </si>
  <si>
    <t>12/31/2026</t>
  </si>
  <si>
    <t>la entrega de beneficios o incentivos a actores del SADA y /ó unidades productivas que se encuentren en conflicto de interés con servidores públicos o contratistas de la DERAA</t>
  </si>
  <si>
    <t>Los profesionales designados por cada una de las subdirecciones (SAA-SER), durante las etapas de verificación y selección en las convocatorias de los procesos de fortalecimiento productivo y comercial, deberán comunicar de inmediato a los líderes de los procesos en mención, cualquier posible conflicto de interés que identifiquen respecto a los potenciales beneficiarios asignados, con el fin de analizar y gestionar la situación. 
En caso de confirmar la existencia de un posible conflicto de interés, los líderes de los procesos informarán a los profesionales involucrados las acciones a seguir, las cuales podrán incluir apartarse de la situación o del proceso en cuestión. Esta notificación se realizará por correo electrónico.</t>
  </si>
  <si>
    <t>R3P1.  Al menos una vez al año el profesional designado por la DERAA socializará a los líderes y profesionales  que se encuentren vinculados en las etapas de verificación y selección de las convocatorias de los procesos de fortalecimiento productivo y comercial de las subdirecciones (SAA-SER), las tipologías y situaciones existentes asociadas al conflicto de interés (potencial, real y aparente).</t>
  </si>
  <si>
    <t>Una vez identificado el conflicto de interés, los líderes de los procesos de las subdirecciones (SAA-SER), designarán a otro profesional para revisar el proceso de verificación y selección de los potenciales beneficiarios involucrados. En caso de que se evidencie el no cumplimiento de los requisitos de inscripción, se deberà notificar al siguiente en orden de inscripción con el fin de continuar con el respectivo proceso.</t>
  </si>
  <si>
    <t>Desviación en la aplicación los criterios y condiciones mínimos de evaluación y selección de las empresas beneficiadas en los programas, proyectos o iniciativas para obtener un beneficio propio o para un tercero.</t>
  </si>
  <si>
    <t>GC_R3. Afectación Económica ocasionada por hallazgos de los entes de control debido a desviación en la aplicación los criterios y condiciones mínimos de evaluación y selección de las empresas beneficiadas en los programas, proyectos o iniciativas para obtener un beneficio propio o para un tercero.</t>
  </si>
  <si>
    <t>Cada vez que el aliado o ejecutor de un programa, estrategia o iniciativa de la DCBR (bajo sus diferentes modalidades de contratación) envíe los soportes de la verificación de los requisitos establecidos para las empresas beneficiarias de los diferentes mecanismos de financiación, el equipo de supervisión deberá validarlos con base en las condiciones habilitantes de la respectiva convocatoria.
En caso de identificar empresas beneficiaras que no cumplen los requisitos definidos, el equipo de supervisión debe enviar dichos hallazgos, novedades u observaciones al aliado o ejecutor mediante correo u oficio, para que éste realice la subsanación correspondiente, de tal forma que se asegure lo establecido en el clausulado del contrato o convenio.
Como evidencia se registran los soportes de verificación de requisitos (reporte, informe, entre otros) del aliado o ejecutor y/o correos u oficios por parte de la supervisión sobre los hallazgos u observaciones al aliado frente a las novedades identificadas en la verificación de los mismos.</t>
  </si>
  <si>
    <t>La DCBR y el equipo de supervisión aplica el instrumento "Reporte de los programas o proyectos sobre el avance y proceso de selección y verificación de requisitos de beneficiarios por parte del operador y aliado del programa", cuyo propósito es registrar el proceso de gestión de verificación de requisitos de las empresas de los programas (contactos o convenio) en los cuales se haga entrega de beneficios o recursos financieros en una vigencia específica.</t>
  </si>
  <si>
    <t>Según el caso, se procederá con las siguientes acciones:
• Solicitud de subsanación o corrección al aliado o ejecutor del programa sobre las empresas que no cumplen con los requisitos de participación.
• No reconocer la ejecución financiera al aliado o ejecutor del programa, cuando se haya realizado intervención a una o más empresas que no cumplían con los requisitos mínimos para participar en el programa.
• Modificación al contrato o convenio frente  a  tiempos y obligaciones, presentando las respectivas justificaciones documentadas.
• Gestionar el incumpliendo del contrato o convenio por parte del aliado.</t>
  </si>
  <si>
    <t>Se relaciona con el indicador   de gestión . PPE= Porcentaje proyectos y  estrategias desarroladas DCBR</t>
  </si>
  <si>
    <t>Matriz de riesgos de corrupción consolidada 2026</t>
  </si>
  <si>
    <t>11/30/2026</t>
  </si>
  <si>
    <t>8/30/2026</t>
  </si>
  <si>
    <t>9/30/2026</t>
  </si>
  <si>
    <t>1/02/2026 *Fecha en la que se estima, contar con el equipo humano completo en la OCDI</t>
  </si>
  <si>
    <t>7/31/2026</t>
  </si>
  <si>
    <t>3/31/2026</t>
  </si>
  <si>
    <t>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</si>
</sst>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sz val="11"/>
      <color theme="1"/>
      <name val="Calibri"/>
      <family val="2"/>
      <scheme val="minor"/>
    </font>
    <font>
      <b/>
      <sz val="11"/>
      <color rgb="FFFFFFFF"/>
      <name val="Calibri"/>
      <family val="2"/>
      <scheme val="minor"/>
    </font>
    <font>
      <sz val="8"/>
      <color theme="1"/>
      <name val="Calibri"/>
      <family val="2"/>
      <scheme val="minor"/>
    </font>
    <font>
      <b/>
      <sz val="8"/>
      <color rgb="FF000000"/>
      <name val="Calibri"/>
      <family val="2"/>
      <scheme val="minor"/>
    </font>
    <font>
      <b/>
      <sz val="11"/>
      <color rgb="FF000000"/>
      <name val="Calibri"/>
      <family val="2"/>
      <scheme val="minor"/>
    </font>
    <font>
      <b/>
      <sz val="8"/>
      <color theme="1"/>
      <name val="Calibri"/>
      <family val="2"/>
      <scheme val="minor"/>
    </font>
    <font>
      <b/>
      <sz val="12"/>
      <color theme="0"/>
      <name val="Century Gothic"/>
      <family val="2"/>
    </font>
    <font>
      <sz val="12"/>
      <name val="Calibri"/>
      <family val="2"/>
    </font>
    <font>
      <b/>
      <sz val="12"/>
      <color theme="1"/>
      <name val="Century Gothic"/>
      <family val="2"/>
    </font>
    <font>
      <b/>
      <sz val="10"/>
      <color theme="0"/>
      <name val="Century Gothic"/>
      <family val="2"/>
    </font>
    <font>
      <b/>
      <sz val="12"/>
      <color rgb="FF000000"/>
      <name val="Century Gothic"/>
      <family val="2"/>
    </font>
    <font>
      <sz val="12"/>
      <color theme="1"/>
      <name val="Century Gothic"/>
      <family val="2"/>
    </font>
    <font>
      <sz val="8"/>
      <color theme="1"/>
      <name val="Century Gothic"/>
      <family val="2"/>
    </font>
    <font>
      <b/>
      <sz val="12"/>
      <color rgb="FF0000FF"/>
      <name val="Century Gothic"/>
      <family val="2"/>
    </font>
    <font>
      <b/>
      <sz val="10"/>
      <color theme="1"/>
      <name val="Century Gothic"/>
      <family val="2"/>
    </font>
    <font>
      <sz val="12"/>
      <color theme="1"/>
      <name val="Calibri"/>
      <family val="2"/>
      <scheme val="minor"/>
    </font>
    <font>
      <sz val="12"/>
      <color rgb="FF000000"/>
      <name val="Century Gothic"/>
      <family val="2"/>
    </font>
    <font>
      <sz val="12"/>
      <color theme="1"/>
      <name val="Calibri"/>
      <scheme val="minor"/>
    </font>
    <font>
      <sz val="11"/>
      <name val="Calibri"/>
      <family val="2"/>
    </font>
  </fonts>
  <fills count="14">
    <fill>
      <patternFill patternType="none"/>
    </fill>
    <fill>
      <patternFill patternType="gray125"/>
    </fill>
    <fill>
      <patternFill patternType="solid">
        <fgColor rgb="FF354999"/>
        <bgColor indexed="64"/>
      </patternFill>
    </fill>
    <fill>
      <patternFill patternType="solid">
        <fgColor rgb="FFD5D5EC"/>
        <bgColor indexed="64"/>
      </patternFill>
    </fill>
    <fill>
      <patternFill patternType="solid">
        <fgColor rgb="FF2E75B5"/>
        <bgColor rgb="FF2E75B5"/>
      </patternFill>
    </fill>
    <fill>
      <patternFill patternType="solid">
        <fgColor rgb="FFDEEAF6"/>
        <bgColor rgb="FFDEEAF6"/>
      </patternFill>
    </fill>
    <fill>
      <patternFill patternType="solid">
        <fgColor rgb="FF548135"/>
        <bgColor rgb="FF548135"/>
      </patternFill>
    </fill>
    <fill>
      <patternFill patternType="solid">
        <fgColor rgb="FFDADADA"/>
        <bgColor rgb="FFDADADA"/>
      </patternFill>
    </fill>
    <fill>
      <patternFill patternType="solid">
        <fgColor rgb="FF9CC2E5"/>
        <bgColor rgb="FF9CC2E5"/>
      </patternFill>
    </fill>
    <fill>
      <patternFill patternType="solid">
        <fgColor theme="0" tint="-0.14999847407452621"/>
        <bgColor rgb="FFDEEAF6"/>
      </patternFill>
    </fill>
    <fill>
      <patternFill patternType="solid">
        <fgColor rgb="FFD8D8D8"/>
        <bgColor rgb="FFD8D8D8"/>
      </patternFill>
    </fill>
    <fill>
      <patternFill patternType="solid">
        <fgColor rgb="FFAEABAB"/>
        <bgColor rgb="FFAEABAB"/>
      </patternFill>
    </fill>
    <fill>
      <patternFill patternType="solid">
        <fgColor rgb="FFFFFFFF"/>
        <bgColor indexed="64"/>
      </patternFill>
    </fill>
    <fill>
      <patternFill patternType="solid">
        <fgColor rgb="FFCB19B2"/>
        <bgColor rgb="FFCB19B2"/>
      </patternFill>
    </fill>
  </fills>
  <borders count="66">
    <border>
      <left/>
      <right/>
      <top/>
      <bottom/>
      <diagonal/>
    </border>
    <border>
      <left/>
      <right style="medium">
        <color rgb="FFD5D5EC"/>
      </right>
      <top/>
      <bottom/>
      <diagonal/>
    </border>
    <border>
      <left style="medium">
        <color rgb="FFD5D5EC"/>
      </left>
      <right/>
      <top/>
      <bottom/>
      <diagonal/>
    </border>
    <border>
      <left style="thin">
        <color indexed="64"/>
      </left>
      <right style="thin">
        <color indexed="64"/>
      </right>
      <top style="thin">
        <color indexed="64"/>
      </top>
      <bottom style="thin">
        <color indexed="64"/>
      </bottom>
      <diagonal/>
    </border>
    <border>
      <left style="thin">
        <color theme="8" tint="0.59999389629810485"/>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diagonal/>
    </border>
    <border>
      <left/>
      <right/>
      <top style="thin">
        <color theme="8" tint="0.59999389629810485"/>
      </top>
      <bottom/>
      <diagonal/>
    </border>
    <border>
      <left/>
      <right style="medium">
        <color rgb="FFD5D5EC"/>
      </right>
      <top style="thin">
        <color theme="8" tint="0.59999389629810485"/>
      </top>
      <bottom/>
      <diagonal/>
    </border>
    <border>
      <left style="medium">
        <color rgb="FFD5D5EC"/>
      </left>
      <right/>
      <top style="thin">
        <color theme="8" tint="0.59999389629810485"/>
      </top>
      <bottom/>
      <diagonal/>
    </border>
    <border>
      <left/>
      <right style="thin">
        <color theme="8" tint="0.59999389629810485"/>
      </right>
      <top style="thin">
        <color theme="8" tint="0.59999389629810485"/>
      </top>
      <bottom/>
      <diagonal/>
    </border>
    <border>
      <left/>
      <right style="thin">
        <color theme="8" tint="0.59999389629810485"/>
      </right>
      <top/>
      <bottom/>
      <diagonal/>
    </border>
    <border>
      <left style="thin">
        <color theme="8" tint="0.59999389629810485"/>
      </left>
      <right/>
      <top/>
      <bottom style="thin">
        <color theme="8" tint="0.59999389629810485"/>
      </bottom>
      <diagonal/>
    </border>
    <border>
      <left/>
      <right/>
      <top/>
      <bottom style="thin">
        <color theme="8" tint="0.59999389629810485"/>
      </bottom>
      <diagonal/>
    </border>
    <border>
      <left/>
      <right style="medium">
        <color rgb="FFD5D5EC"/>
      </right>
      <top/>
      <bottom style="thin">
        <color theme="8" tint="0.59999389629810485"/>
      </bottom>
      <diagonal/>
    </border>
    <border>
      <left style="medium">
        <color rgb="FFD5D5EC"/>
      </left>
      <right/>
      <top/>
      <bottom style="thin">
        <color theme="8" tint="0.59999389629810485"/>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theme="8" tint="0.59999389629810485"/>
      </left>
      <right style="thin">
        <color theme="8" tint="0.59999389629810485"/>
      </right>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1F497D"/>
      </left>
      <right style="thin">
        <color rgb="FF1F497D"/>
      </right>
      <top style="medium">
        <color rgb="FF1F497D"/>
      </top>
      <bottom/>
      <diagonal/>
    </border>
    <border>
      <left style="thin">
        <color rgb="FF1F497D"/>
      </left>
      <right style="thin">
        <color rgb="FF1F497D"/>
      </right>
      <top style="medium">
        <color rgb="FF1F497D"/>
      </top>
      <bottom style="thin">
        <color rgb="FF1F497D"/>
      </bottom>
      <diagonal/>
    </border>
    <border>
      <left style="medium">
        <color indexed="64"/>
      </left>
      <right style="thin">
        <color indexed="64"/>
      </right>
      <top style="medium">
        <color indexed="64"/>
      </top>
      <bottom/>
      <diagonal/>
    </border>
    <border>
      <left style="thin">
        <color rgb="FF1F497D"/>
      </left>
      <right style="thin">
        <color rgb="FF1F497D"/>
      </right>
      <top style="medium">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s>
  <cellStyleXfs count="2">
    <xf numFmtId="0" fontId="0" fillId="0" borderId="0"/>
    <xf numFmtId="0" fontId="18" fillId="0" borderId="0"/>
  </cellStyleXfs>
  <cellXfs count="168">
    <xf numFmtId="0" fontId="0" fillId="0" borderId="0" xfId="0"/>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1" xfId="0" applyFont="1" applyBorder="1" applyAlignment="1">
      <alignment horizontal="center" vertical="center" wrapText="1"/>
    </xf>
    <xf numFmtId="14" fontId="6" fillId="0" borderId="11" xfId="0" applyNumberFormat="1"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5" xfId="0" applyBorder="1" applyAlignment="1">
      <alignment horizontal="center"/>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2"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19" xfId="0" applyFont="1" applyBorder="1" applyAlignment="1">
      <alignment horizontal="center" vertical="center" wrapText="1"/>
    </xf>
    <xf numFmtId="0" fontId="14"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2" fillId="0" borderId="19" xfId="0" applyFont="1" applyBorder="1" applyAlignment="1">
      <alignment vertical="center" wrapText="1"/>
    </xf>
    <xf numFmtId="0" fontId="16" fillId="0" borderId="19" xfId="0" applyFont="1" applyBorder="1" applyAlignment="1">
      <alignment horizontal="center" vertical="center"/>
    </xf>
    <xf numFmtId="1" fontId="12" fillId="0" borderId="19" xfId="0" applyNumberFormat="1" applyFont="1" applyBorder="1" applyAlignment="1">
      <alignment horizontal="center" vertical="center" wrapText="1"/>
    </xf>
    <xf numFmtId="1" fontId="9" fillId="0" borderId="19"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4" fillId="0" borderId="22" xfId="0" applyFont="1" applyBorder="1" applyAlignment="1">
      <alignment vertical="center" wrapText="1"/>
    </xf>
    <xf numFmtId="0" fontId="12" fillId="0" borderId="22" xfId="0" applyFont="1" applyBorder="1" applyAlignment="1">
      <alignment vertical="center" wrapText="1"/>
    </xf>
    <xf numFmtId="0" fontId="16" fillId="0" borderId="22" xfId="0" applyFont="1" applyBorder="1" applyAlignment="1">
      <alignment horizontal="center" vertical="center"/>
    </xf>
    <xf numFmtId="1" fontId="12" fillId="0" borderId="22" xfId="0" applyNumberFormat="1" applyFont="1" applyBorder="1" applyAlignment="1">
      <alignment horizontal="center" vertical="center" wrapText="1"/>
    </xf>
    <xf numFmtId="1" fontId="9" fillId="0" borderId="22" xfId="0" applyNumberFormat="1" applyFont="1" applyBorder="1" applyAlignment="1">
      <alignment horizontal="center" vertical="center" wrapText="1"/>
    </xf>
    <xf numFmtId="1" fontId="12" fillId="0" borderId="22"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3" xfId="0" applyFont="1" applyBorder="1" applyAlignment="1">
      <alignment vertical="center" wrapText="1"/>
    </xf>
    <xf numFmtId="0" fontId="12" fillId="0" borderId="3" xfId="0" applyFont="1" applyBorder="1" applyAlignment="1">
      <alignment vertical="center" wrapText="1"/>
    </xf>
    <xf numFmtId="0" fontId="16" fillId="0" borderId="3" xfId="0" applyFont="1" applyBorder="1" applyAlignment="1">
      <alignment horizontal="center" vertical="center"/>
    </xf>
    <xf numFmtId="1" fontId="12"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2"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14" fillId="0" borderId="27"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27" xfId="0" applyFont="1" applyBorder="1" applyAlignment="1">
      <alignment vertical="center" wrapText="1"/>
    </xf>
    <xf numFmtId="0" fontId="12" fillId="0" borderId="27" xfId="0" applyFont="1" applyBorder="1" applyAlignment="1">
      <alignment vertical="center" wrapText="1"/>
    </xf>
    <xf numFmtId="0" fontId="16" fillId="0" borderId="27" xfId="0" applyFont="1" applyBorder="1" applyAlignment="1">
      <alignment horizontal="center" vertical="center"/>
    </xf>
    <xf numFmtId="1" fontId="12" fillId="0" borderId="27" xfId="0" applyNumberFormat="1" applyFont="1" applyBorder="1" applyAlignment="1">
      <alignment horizontal="center" vertical="center" wrapText="1"/>
    </xf>
    <xf numFmtId="1" fontId="9" fillId="0" borderId="27" xfId="0" applyNumberFormat="1" applyFont="1" applyBorder="1" applyAlignment="1">
      <alignment horizontal="center" vertical="center" wrapText="1"/>
    </xf>
    <xf numFmtId="0" fontId="8" fillId="0" borderId="27" xfId="0" applyFont="1" applyBorder="1"/>
    <xf numFmtId="0" fontId="12"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2" fillId="12" borderId="22" xfId="0" applyFont="1" applyFill="1" applyBorder="1" applyAlignment="1">
      <alignment vertical="center" wrapText="1"/>
    </xf>
    <xf numFmtId="0" fontId="12"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27" xfId="0" applyFont="1" applyBorder="1" applyAlignment="1">
      <alignment vertical="center" wrapText="1"/>
    </xf>
    <xf numFmtId="0" fontId="12" fillId="12" borderId="27" xfId="0" applyFont="1" applyFill="1" applyBorder="1" applyAlignment="1">
      <alignment vertical="center" wrapText="1"/>
    </xf>
    <xf numFmtId="0" fontId="16" fillId="0" borderId="27" xfId="0" applyFont="1" applyBorder="1" applyAlignment="1">
      <alignment horizontal="center" vertical="center"/>
    </xf>
    <xf numFmtId="1" fontId="12" fillId="0" borderId="27" xfId="0" applyNumberFormat="1" applyFont="1" applyBorder="1" applyAlignment="1">
      <alignment horizontal="center" vertical="center" wrapText="1"/>
    </xf>
    <xf numFmtId="1" fontId="9" fillId="0" borderId="27" xfId="0" applyNumberFormat="1" applyFont="1" applyBorder="1" applyAlignment="1">
      <alignment horizontal="center" vertical="center" wrapText="1"/>
    </xf>
    <xf numFmtId="0" fontId="12" fillId="0" borderId="32" xfId="0" applyFont="1" applyBorder="1" applyAlignment="1">
      <alignment horizontal="center" vertical="center" wrapText="1"/>
    </xf>
    <xf numFmtId="0" fontId="12" fillId="0" borderId="27" xfId="0" applyFont="1" applyBorder="1" applyAlignment="1">
      <alignment vertical="center" wrapText="1"/>
    </xf>
    <xf numFmtId="0" fontId="16" fillId="0" borderId="22" xfId="0" applyFont="1" applyBorder="1" applyAlignment="1">
      <alignment vertical="center" wrapText="1"/>
    </xf>
    <xf numFmtId="0" fontId="16" fillId="0" borderId="27" xfId="0" applyFont="1" applyBorder="1" applyAlignment="1">
      <alignment vertical="center" wrapText="1"/>
    </xf>
    <xf numFmtId="0" fontId="14" fillId="0" borderId="19" xfId="0" applyFont="1" applyBorder="1" applyAlignment="1">
      <alignment vertical="center" wrapText="1"/>
    </xf>
    <xf numFmtId="0" fontId="12" fillId="0" borderId="22" xfId="0" applyFont="1" applyBorder="1" applyAlignment="1">
      <alignment vertical="center" wrapText="1"/>
    </xf>
    <xf numFmtId="0" fontId="16" fillId="0" borderId="22" xfId="0" applyFont="1" applyBorder="1" applyAlignment="1">
      <alignment horizontal="center" vertical="center"/>
    </xf>
    <xf numFmtId="1" fontId="9" fillId="0" borderId="22"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5" fillId="0" borderId="22" xfId="0" applyFont="1" applyBorder="1" applyAlignment="1">
      <alignment horizontal="center" vertical="center" wrapText="1"/>
    </xf>
    <xf numFmtId="0" fontId="13"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7" fillId="13" borderId="16" xfId="1" applyFont="1" applyFill="1" applyBorder="1" applyAlignment="1">
      <alignment horizontal="center" vertical="center" wrapText="1"/>
    </xf>
    <xf numFmtId="0" fontId="18" fillId="0" borderId="0" xfId="1"/>
    <xf numFmtId="0" fontId="12" fillId="0" borderId="33"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6" fillId="0" borderId="0" xfId="1" applyFont="1"/>
    <xf numFmtId="0" fontId="12"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2" fillId="0" borderId="39"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40" xfId="1" applyFont="1" applyBorder="1" applyAlignment="1">
      <alignment horizontal="center" vertical="center" wrapText="1"/>
    </xf>
    <xf numFmtId="0" fontId="12" fillId="0" borderId="41"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3" xfId="1" applyFont="1" applyBorder="1" applyAlignment="1">
      <alignment horizontal="center" vertical="center" wrapText="1"/>
    </xf>
    <xf numFmtId="0" fontId="0" fillId="0" borderId="44" xfId="0" applyBorder="1" applyAlignment="1">
      <alignment horizontal="center"/>
    </xf>
    <xf numFmtId="0" fontId="0" fillId="0" borderId="0" xfId="0" applyBorder="1" applyAlignment="1">
      <alignment vertical="center" wrapText="1"/>
    </xf>
    <xf numFmtId="0" fontId="0" fillId="0" borderId="0" xfId="0" applyBorder="1"/>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11" xfId="0" applyFont="1" applyBorder="1" applyAlignment="1">
      <alignment horizontal="center" vertical="center" wrapText="1"/>
    </xf>
    <xf numFmtId="0" fontId="7" fillId="4" borderId="48" xfId="0" applyFont="1" applyFill="1" applyBorder="1" applyAlignment="1">
      <alignment horizontal="center" vertical="center"/>
    </xf>
    <xf numFmtId="0" fontId="8" fillId="0" borderId="49" xfId="0" applyFont="1" applyBorder="1"/>
    <xf numFmtId="0" fontId="8" fillId="0" borderId="50" xfId="0" applyFont="1" applyBorder="1"/>
    <xf numFmtId="0" fontId="9" fillId="5" borderId="51" xfId="0" applyFont="1" applyFill="1" applyBorder="1" applyAlignment="1">
      <alignment horizontal="center" vertical="center"/>
    </xf>
    <xf numFmtId="0" fontId="9" fillId="6" borderId="51" xfId="0" applyFont="1" applyFill="1" applyBorder="1" applyAlignment="1">
      <alignment horizontal="center" vertical="center"/>
    </xf>
    <xf numFmtId="0" fontId="9" fillId="7" borderId="51" xfId="0" applyFont="1" applyFill="1" applyBorder="1" applyAlignment="1">
      <alignment horizontal="center" vertical="center"/>
    </xf>
    <xf numFmtId="0" fontId="8" fillId="0" borderId="52" xfId="0" applyFont="1" applyBorder="1"/>
    <xf numFmtId="0" fontId="7" fillId="4" borderId="53" xfId="0" applyFont="1" applyFill="1" applyBorder="1" applyAlignment="1">
      <alignment horizontal="center" vertical="center"/>
    </xf>
    <xf numFmtId="0" fontId="7" fillId="4" borderId="54" xfId="0" applyFont="1" applyFill="1" applyBorder="1" applyAlignment="1">
      <alignment horizontal="center" vertical="center" wrapText="1"/>
    </xf>
    <xf numFmtId="0" fontId="7" fillId="4" borderId="54" xfId="0" applyFont="1" applyFill="1" applyBorder="1" applyAlignment="1">
      <alignment horizontal="center" vertical="center"/>
    </xf>
    <xf numFmtId="0" fontId="10" fillId="4" borderId="54"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9" fillId="8" borderId="54"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6" borderId="55" xfId="0" applyFont="1" applyFill="1" applyBorder="1" applyAlignment="1">
      <alignment horizontal="center" vertical="center" wrapText="1"/>
    </xf>
    <xf numFmtId="0" fontId="8" fillId="0" borderId="56" xfId="0" applyFont="1" applyBorder="1"/>
    <xf numFmtId="0" fontId="11" fillId="6" borderId="54" xfId="0" applyFont="1" applyFill="1" applyBorder="1" applyAlignment="1">
      <alignment horizontal="center" vertical="center" textRotation="90" wrapText="1"/>
    </xf>
    <xf numFmtId="0" fontId="11" fillId="9" borderId="54" xfId="0" applyFont="1" applyFill="1" applyBorder="1" applyAlignment="1">
      <alignment horizontal="center" vertical="center" wrapText="1"/>
    </xf>
    <xf numFmtId="0" fontId="11" fillId="10" borderId="54" xfId="0" applyFont="1" applyFill="1" applyBorder="1" applyAlignment="1">
      <alignment horizontal="center" vertical="center" wrapText="1"/>
    </xf>
    <xf numFmtId="0" fontId="11" fillId="9" borderId="56" xfId="0" applyFont="1" applyFill="1" applyBorder="1" applyAlignment="1">
      <alignment horizontal="center" vertical="center" wrapText="1"/>
    </xf>
    <xf numFmtId="0" fontId="9" fillId="11" borderId="54"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8" xfId="0" applyFont="1" applyBorder="1" applyAlignment="1">
      <alignment vertical="center" wrapText="1"/>
    </xf>
    <xf numFmtId="0" fontId="12" fillId="0" borderId="29" xfId="0" applyFont="1" applyBorder="1" applyAlignment="1">
      <alignment horizontal="center" vertical="center" wrapText="1"/>
    </xf>
    <xf numFmtId="0" fontId="12" fillId="0" borderId="16" xfId="0" applyFont="1" applyBorder="1" applyAlignment="1">
      <alignment vertical="center" wrapText="1"/>
    </xf>
    <xf numFmtId="0" fontId="19" fillId="0" borderId="59" xfId="0" applyFont="1" applyBorder="1"/>
    <xf numFmtId="0" fontId="12" fillId="0" borderId="60" xfId="0" applyFont="1" applyBorder="1" applyAlignment="1">
      <alignment horizontal="center" vertical="center" wrapText="1"/>
    </xf>
    <xf numFmtId="0" fontId="12" fillId="0" borderId="61" xfId="0" applyFont="1" applyBorder="1" applyAlignment="1">
      <alignment vertical="center" wrapText="1"/>
    </xf>
    <xf numFmtId="0" fontId="14" fillId="0" borderId="29" xfId="0" applyFont="1" applyBorder="1" applyAlignment="1">
      <alignment horizontal="center" vertical="center" wrapText="1"/>
    </xf>
    <xf numFmtId="0" fontId="15" fillId="0" borderId="29"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1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27" xfId="0" applyFont="1" applyFill="1" applyBorder="1" applyAlignment="1">
      <alignment horizontal="center" vertical="center" wrapText="1"/>
    </xf>
    <xf numFmtId="14" fontId="12" fillId="0" borderId="22" xfId="0" applyNumberFormat="1" applyFont="1" applyFill="1" applyBorder="1" applyAlignment="1">
      <alignment horizontal="center" vertical="center" wrapText="1"/>
    </xf>
    <xf numFmtId="14" fontId="12" fillId="0" borderId="27" xfId="0" applyNumberFormat="1"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7" xfId="0" applyFont="1" applyFill="1" applyBorder="1" applyAlignment="1">
      <alignment horizontal="center" vertical="center" wrapText="1"/>
    </xf>
  </cellXfs>
  <cellStyles count="2">
    <cellStyle name="Normal" xfId="0" builtinId="0"/>
    <cellStyle name="Normal 2" xfId="1" xr:uid="{CBE7CE77-8B38-44A2-A751-630C0C79CC19}"/>
  </cellStyles>
  <dxfs count="10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7" defaultTableStyle="TableStyleMedium2" defaultPivotStyle="PivotStyleLight16">
    <tableStyle name="Hoja1-style" pivot="0" count="3" xr9:uid="{759DF4E7-952D-45EB-A914-4ADF0376B210}">
      <tableStyleElement type="headerRow" dxfId="99"/>
      <tableStyleElement type="firstRowStripe" dxfId="98"/>
      <tableStyleElement type="secondRowStripe" dxfId="97"/>
    </tableStyle>
    <tableStyle name="Hoja1-style 2" pivot="0" count="3" xr9:uid="{20DBB8E5-6D55-420C-AEAA-CA80AF2C55BD}">
      <tableStyleElement type="headerRow" dxfId="96"/>
      <tableStyleElement type="firstRowStripe" dxfId="95"/>
      <tableStyleElement type="secondRowStripe" dxfId="94"/>
    </tableStyle>
    <tableStyle name="Hoja1-style 3" pivot="0" count="3" xr9:uid="{954680A2-5CB4-422C-95A4-3E8F49E0955C}">
      <tableStyleElement type="headerRow" dxfId="93"/>
      <tableStyleElement type="firstRowStripe" dxfId="92"/>
      <tableStyleElement type="secondRowStripe" dxfId="91"/>
    </tableStyle>
    <tableStyle name="Hoja1-style 4" pivot="0" count="3" xr9:uid="{29911219-58CC-4B26-AD9F-CE6B31CE47B2}">
      <tableStyleElement type="headerRow" dxfId="90"/>
      <tableStyleElement type="firstRowStripe" dxfId="89"/>
      <tableStyleElement type="secondRowStripe" dxfId="88"/>
    </tableStyle>
    <tableStyle name="Hoja1-style 5" pivot="0" count="3" xr9:uid="{27A7CA22-0731-44B6-BA15-1FEF818EDD46}">
      <tableStyleElement type="headerRow" dxfId="87"/>
      <tableStyleElement type="firstRowStripe" dxfId="86"/>
      <tableStyleElement type="secondRowStripe" dxfId="85"/>
    </tableStyle>
    <tableStyle name="Hoja1-style 6" pivot="0" count="3" xr9:uid="{6C2E76E0-B78B-40EE-B4F5-A96FC5A36A4E}">
      <tableStyleElement type="headerRow" dxfId="84"/>
      <tableStyleElement type="firstRowStripe" dxfId="83"/>
      <tableStyleElement type="secondRowStripe" dxfId="82"/>
    </tableStyle>
    <tableStyle name="Hoja1-style 7" pivot="0" count="3" xr9:uid="{7C61380F-ED0B-422C-BCDA-6ABF0B22909B}">
      <tableStyleElement type="headerRow" dxfId="81"/>
      <tableStyleElement type="firstRowStripe" dxfId="80"/>
      <tableStyleElement type="secondRowStripe" dxfId="79"/>
    </tableStyle>
  </tableStyles>
  <colors>
    <mruColors>
      <color rgb="FF993BF7"/>
      <color rgb="FF66FFFF"/>
      <color rgb="FF00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1133021</xdr:colOff>
      <xdr:row>0</xdr:row>
      <xdr:rowOff>48985</xdr:rowOff>
    </xdr:from>
    <xdr:to>
      <xdr:col>3</xdr:col>
      <xdr:colOff>166007</xdr:colOff>
      <xdr:row>3</xdr:row>
      <xdr:rowOff>112485</xdr:rowOff>
    </xdr:to>
    <xdr:pic>
      <xdr:nvPicPr>
        <xdr:cNvPr id="5" name="Imagen 4">
          <a:extLst>
            <a:ext uri="{FF2B5EF4-FFF2-40B4-BE49-F238E27FC236}">
              <a16:creationId xmlns:a16="http://schemas.microsoft.com/office/drawing/2014/main" id="{8B0E26A1-05CC-427D-8E02-66C3AA3F93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021" y="48985"/>
          <a:ext cx="1727200" cy="662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ola%20Andrea%20Pardo%20Cuervo\Downloads\Matriz-de-Riesgo-de-Corrupcion-2025-V1%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 2025_1"/>
      <sheetName val="Hoja1"/>
    </sheetNames>
    <sheetDataSet>
      <sheetData sheetId="0" refreshError="1"/>
      <sheetData sheetId="1">
        <row r="1">
          <cell r="B1" t="str">
            <v>Objetivo del proceso</v>
          </cell>
          <cell r="C1" t="str">
            <v>Alcance del proceso</v>
          </cell>
        </row>
        <row r="2">
          <cell r="B2" t="str">
            <v xml:space="preserve">Evaluar la efectividad del Sistema de Control Interno de manera independiente y objetiva a través de auditorías y seguimientos basados en riesgos generando alertas y recomendaciones que contribuyan al mejoramiento continuo de la gestión de la SDDE de acuerdo con el Plan Anual de Auditorías aprobado para cada vigencia. </v>
          </cell>
          <cell r="C2" t="str">
            <v>Inicia con la formulación y aprobación del Plan Anual de Auditoría (PAA), continúa con el desarrollo de auditorías, seguimientos y demás actividades, y finaliza con la presentación de resultados y retroalimentación de la ejecución del PAA al Comite Institucional de Coordinación de Control  Interno (CICCI).</v>
          </cell>
        </row>
        <row r="3">
          <cell r="B3" t="str">
            <v xml:space="preserve">                             
Formular lineamientos, planes  y estándares en materia de Gobierno Digital y Seguridad de la Información. Así mismo generar e implementar soluciones que permitan proveer de forma oportuna y eficiente los Sistemas de Información, redes y comunicaciones y en general toda la plataforma técnológica para la Secretaría.   </v>
          </cell>
          <cell r="C3" t="str">
            <v xml:space="preserve">Inicia con la identificación de las necesidades TIC de los procesos de la entidad, la administración de la plataforma tecnológica,  la formulación e implementación de los proyectos TIC, la evaluación y seguimiento de los mismos y la definición de controles que  faciliten la confidencialidad, integridad y disponibilidad de la información de la entidad.				
</v>
          </cell>
        </row>
        <row r="4">
          <cell r="B4" t="str">
            <v xml:space="preserve">Conocer y fallar los procesos disciplinarios que se adelanten contra los servidores y ex servidores de la Secretaría, de conformidad con el ordenamiento jurídico.				
</v>
          </cell>
          <cell r="C4" t="str">
            <v xml:space="preserve">Inicia  de oficio, con la recepción de la queja, informe oficial o anónimo que cumpla con los requisitos de Ley, en contra los servidores y ex servidores de la Secretaría Distrital de Desarrollo Económico con aplicación de las normas Disciplinarias, finaliza con un acto administrativo que determina si existe o no responsabilidad disciplinaria. 				
</v>
          </cell>
        </row>
        <row r="5">
          <cell r="B5" t="str">
            <v xml:space="preserve">Emitir lineamientos para gestionar adecuadamente los documentos mediante el trámite, Organización, Transferencia, Disposición y Preservación de los documentos que se produzcan o ingresen a la entidad con el fin de proteger el patrimonio documental institucional.                               </v>
          </cell>
          <cell r="C5" t="str">
            <v xml:space="preserve">Inicia con la elaboracion del Plan institucional de Archivos para la ejecucion de las actividades de recepción de la documentación que llega a la entidad o producción documental por cualquier medio y en cualquier soporte; termina con la implementación de la decisión de disposición final: eliminación, selección o conservación total.				
</v>
          </cell>
        </row>
        <row r="6">
          <cell r="B6" t="str">
            <v xml:space="preserve">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				
</v>
          </cell>
          <cell r="C6" t="str">
            <v xml:space="preserve">Inicia desde la identificación de necesidades de recurso humano, involucrando aspectos e impactos ambientales y las condiciones de seguridad y salud en el trabajo, finalizando con la desvinculación asistida del recurso humano.				
</v>
          </cell>
        </row>
        <row r="7">
          <cell r="B7" t="str">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ell>
          <cell r="C7" t="str">
            <v xml:space="preserve">Inicia con la solicitud de contratatación y finaliza con la liquidación de los contratos/convenios				
</v>
          </cell>
        </row>
        <row r="8">
          <cell r="B8" t="str">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ell>
          <cell r="C8" t="str">
            <v xml:space="preserve">Inicia con la solicitud de contratatación y finaliza con la liquidación de los contratos/convenios				
</v>
          </cell>
        </row>
        <row r="9">
          <cell r="B9" t="str">
            <v>Administrar los bienes y servicios generales; a través de la ejecución de planes y procedimientos, que garanticen el optimo funcionamiento de la entidad de acuerdo con los principios de eficiencia, eficacia, economía, transparencia y publicidad.</v>
          </cell>
          <cell r="C9" t="str">
            <v>El proceso de Bienes y servicios generales, aplica para establecer las actividades relacionadas con la adquisición, planeación, administración, verificación y seguimiento a la gestión de los bienes y servicios.</v>
          </cell>
        </row>
        <row r="10">
          <cell r="B10" t="str">
            <v>Formular e implementar políticas, planes, programas y proyectos con el propósito de fomentar  la competitividad, mejorar la productividad, la innovación y el desarrollo económico de la ciudad.</v>
          </cell>
          <cell r="C10" t="str">
            <v xml:space="preserve">Cubre desde la articulación con actores del ecosistema de competitividad de la región, fortalecimiento empresarial en temas de exportaciones e innovación, la realización o participación de eventos de posicionamiento internacional hasta la Formulación e implementar acciones correctivas y de mejora.	
</v>
          </cell>
        </row>
        <row r="11">
          <cell r="B11" t="str">
            <v xml:space="preserve">Formular, implementar y gestionar el seguimiento y evaluación de políticas, planes, programas y proyectos en materia de abastecimiento de alimentos, seguridad alimentaria y el desarrollo sostenible de la ruralidad del Distrito Capital.                                
</v>
          </cell>
          <cell r="C11" t="str">
            <v xml:space="preserve">Inicia desde el diseño, formulación, implementación de políticas, planes y proyectos para incrementar la sostenibilidad del sistema de abastecimiento alimentario, seguridad alimentaria  y los modelos de producción agropecuario de la ruralidad de Bogotá, hasta el seguimiento y evaluación sobre  los objetivos y metas.				
</v>
          </cell>
        </row>
        <row r="12">
          <cell r="B12" t="str">
            <v xml:space="preserve">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				
</v>
          </cell>
          <cell r="C12" t="str">
            <v xml:space="preserve">El proceso inicia estableciendo los parametros determinados por el Plan de Desarrollo e identificando las acciones para su cumplimiento, continua con el diseño e implementacón de estrategias y servicios que permiten ejecutar las acciones requeridas de acuerdo a la misión de las areas que hacen parte del proceso y termina con el seguimiento y evaluación de la implementación de las estrategias.				
</v>
          </cell>
        </row>
        <row r="13">
          <cell r="B13" t="str">
            <v>Mejorar la calidad del empleo en Bogotá, a través del desarrollo de políticas activas de empleo que permitan la articulación efectiva de la oferta y la demanda de trabajo.</v>
          </cell>
          <cell r="C13" t="str">
            <v>El proceso inicia con el diseño, contrucción y formulación de estrategías que permitan el cumplimiento de las políticas activas de empleo, continua con la implementación de las estrategías definidas y termina con el seguimiento y evaluación de las mismas.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A2CC-BC2F-43DA-8554-77FBAEE2FCFA}">
  <dimension ref="A1:N13"/>
  <sheetViews>
    <sheetView workbookViewId="0">
      <selection activeCell="F4" sqref="F4"/>
    </sheetView>
  </sheetViews>
  <sheetFormatPr baseColWidth="10" defaultRowHeight="15.75" x14ac:dyDescent="0.25"/>
  <cols>
    <col min="1" max="3" width="32.28515625" style="97" customWidth="1"/>
    <col min="4" max="16384" width="11.42578125" style="97"/>
  </cols>
  <sheetData>
    <row r="1" spans="1:14" ht="16.5" thickBot="1" x14ac:dyDescent="0.3">
      <c r="A1" s="96" t="s">
        <v>13</v>
      </c>
      <c r="B1" s="96" t="s">
        <v>14</v>
      </c>
      <c r="C1" s="96" t="s">
        <v>15</v>
      </c>
    </row>
    <row r="2" spans="1:14" ht="135.75" thickBot="1" x14ac:dyDescent="0.3">
      <c r="A2" s="98" t="s">
        <v>43</v>
      </c>
      <c r="B2" s="99" t="s">
        <v>134</v>
      </c>
      <c r="C2" s="100" t="s">
        <v>135</v>
      </c>
      <c r="F2" s="97">
        <v>20</v>
      </c>
      <c r="I2" s="101" t="s">
        <v>89</v>
      </c>
      <c r="L2" s="101" t="s">
        <v>49</v>
      </c>
      <c r="N2" s="101" t="s">
        <v>50</v>
      </c>
    </row>
    <row r="3" spans="1:14" ht="149.25" thickBot="1" x14ac:dyDescent="0.3">
      <c r="A3" s="102" t="s">
        <v>55</v>
      </c>
      <c r="B3" s="103" t="s">
        <v>136</v>
      </c>
      <c r="C3" s="104" t="s">
        <v>137</v>
      </c>
      <c r="F3" s="97">
        <v>40</v>
      </c>
      <c r="I3" s="101" t="s">
        <v>138</v>
      </c>
      <c r="L3" s="101" t="s">
        <v>82</v>
      </c>
      <c r="N3" s="101" t="s">
        <v>139</v>
      </c>
    </row>
    <row r="4" spans="1:14" ht="149.25" thickBot="1" x14ac:dyDescent="0.3">
      <c r="A4" s="102" t="s">
        <v>64</v>
      </c>
      <c r="B4" s="103" t="s">
        <v>140</v>
      </c>
      <c r="C4" s="104" t="s">
        <v>141</v>
      </c>
      <c r="F4" s="97">
        <v>60</v>
      </c>
      <c r="I4" s="101" t="s">
        <v>142</v>
      </c>
      <c r="L4" s="101" t="s">
        <v>114</v>
      </c>
    </row>
    <row r="5" spans="1:14" ht="149.25" thickBot="1" x14ac:dyDescent="0.3">
      <c r="A5" s="102" t="s">
        <v>72</v>
      </c>
      <c r="B5" s="103" t="s">
        <v>143</v>
      </c>
      <c r="C5" s="104" t="s">
        <v>144</v>
      </c>
      <c r="F5" s="97">
        <v>80</v>
      </c>
    </row>
    <row r="6" spans="1:14" ht="162.75" thickBot="1" x14ac:dyDescent="0.3">
      <c r="A6" s="102" t="s">
        <v>84</v>
      </c>
      <c r="B6" s="103" t="s">
        <v>145</v>
      </c>
      <c r="C6" s="104" t="s">
        <v>146</v>
      </c>
      <c r="F6" s="97">
        <v>100</v>
      </c>
    </row>
    <row r="7" spans="1:14" ht="122.25" thickBot="1" x14ac:dyDescent="0.3">
      <c r="A7" s="105" t="s">
        <v>92</v>
      </c>
      <c r="B7" s="106" t="s">
        <v>147</v>
      </c>
      <c r="C7" s="107" t="s">
        <v>148</v>
      </c>
    </row>
    <row r="8" spans="1:14" ht="122.25" thickBot="1" x14ac:dyDescent="0.3">
      <c r="A8" s="102" t="s">
        <v>92</v>
      </c>
      <c r="B8" s="103" t="s">
        <v>147</v>
      </c>
      <c r="C8" s="104" t="s">
        <v>148</v>
      </c>
    </row>
    <row r="9" spans="1:14" ht="95.25" thickBot="1" x14ac:dyDescent="0.3">
      <c r="A9" s="102" t="s">
        <v>107</v>
      </c>
      <c r="B9" s="103" t="s">
        <v>149</v>
      </c>
      <c r="C9" s="104" t="s">
        <v>150</v>
      </c>
    </row>
    <row r="10" spans="1:14" ht="135.75" thickBot="1" x14ac:dyDescent="0.3">
      <c r="A10" s="105" t="s">
        <v>115</v>
      </c>
      <c r="B10" s="106" t="s">
        <v>151</v>
      </c>
      <c r="C10" s="107" t="s">
        <v>152</v>
      </c>
    </row>
    <row r="11" spans="1:14" ht="149.25" thickBot="1" x14ac:dyDescent="0.3">
      <c r="A11" s="105" t="s">
        <v>118</v>
      </c>
      <c r="B11" s="106" t="s">
        <v>153</v>
      </c>
      <c r="C11" s="107" t="s">
        <v>154</v>
      </c>
    </row>
    <row r="12" spans="1:14" ht="203.25" thickBot="1" x14ac:dyDescent="0.3">
      <c r="A12" s="102" t="s">
        <v>122</v>
      </c>
      <c r="B12" s="103" t="s">
        <v>155</v>
      </c>
      <c r="C12" s="104" t="s">
        <v>156</v>
      </c>
    </row>
    <row r="13" spans="1:14" ht="108.75" thickBot="1" x14ac:dyDescent="0.3">
      <c r="A13" s="108" t="s">
        <v>130</v>
      </c>
      <c r="B13" s="109" t="s">
        <v>157</v>
      </c>
      <c r="C13" s="110"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35"/>
  <sheetViews>
    <sheetView showGridLines="0" tabSelected="1" topLeftCell="S1" zoomScale="70" zoomScaleNormal="70" workbookViewId="0">
      <selection activeCell="AH27" sqref="AH27"/>
    </sheetView>
  </sheetViews>
  <sheetFormatPr baseColWidth="10" defaultColWidth="11.42578125" defaultRowHeight="15" x14ac:dyDescent="0.25"/>
  <cols>
    <col min="2" max="4" width="20.28515625" customWidth="1"/>
    <col min="5" max="5" width="12.5703125" customWidth="1"/>
    <col min="6" max="7" width="20.28515625" customWidth="1"/>
    <col min="8" max="8" width="31.140625" customWidth="1"/>
    <col min="9" max="14" width="20.28515625" customWidth="1"/>
    <col min="15" max="15" width="20.28515625" hidden="1" customWidth="1"/>
    <col min="16" max="16" width="20.28515625" customWidth="1"/>
    <col min="17" max="17" width="20.28515625" hidden="1" customWidth="1"/>
    <col min="18" max="36" width="20.28515625" customWidth="1"/>
  </cols>
  <sheetData>
    <row r="1" spans="2:36" ht="16.5" customHeight="1" x14ac:dyDescent="0.25">
      <c r="B1" s="17"/>
      <c r="C1" s="18"/>
      <c r="D1" s="19"/>
      <c r="E1" s="6" t="s">
        <v>162</v>
      </c>
      <c r="F1" s="7"/>
      <c r="G1" s="7"/>
      <c r="H1" s="7"/>
      <c r="I1" s="7"/>
      <c r="J1" s="7"/>
      <c r="K1" s="7"/>
      <c r="L1" s="7"/>
      <c r="M1" s="7"/>
      <c r="N1" s="7"/>
      <c r="O1" s="7"/>
      <c r="P1" s="7"/>
      <c r="Q1" s="7"/>
      <c r="R1" s="7"/>
      <c r="S1" s="7"/>
      <c r="T1" s="7"/>
      <c r="U1" s="7"/>
      <c r="V1" s="7"/>
      <c r="W1" s="7"/>
      <c r="X1" s="7"/>
      <c r="Y1" s="7"/>
      <c r="Z1" s="7"/>
      <c r="AA1" s="7"/>
      <c r="AB1" s="7"/>
      <c r="AC1" s="7"/>
      <c r="AD1" s="7"/>
      <c r="AE1" s="7"/>
      <c r="AF1" s="7"/>
      <c r="AG1" s="7"/>
      <c r="AH1" s="8"/>
      <c r="AI1" s="2" t="s">
        <v>0</v>
      </c>
      <c r="AJ1" s="3" t="s">
        <v>4</v>
      </c>
    </row>
    <row r="2" spans="2:36" ht="16.5" customHeight="1" x14ac:dyDescent="0.25">
      <c r="B2" s="20"/>
      <c r="C2" s="21"/>
      <c r="D2" s="22"/>
      <c r="E2" s="9"/>
      <c r="F2" s="26"/>
      <c r="G2" s="26"/>
      <c r="H2" s="26"/>
      <c r="I2" s="26"/>
      <c r="J2" s="26"/>
      <c r="K2" s="26"/>
      <c r="L2" s="26"/>
      <c r="M2" s="26"/>
      <c r="N2" s="26"/>
      <c r="O2" s="26"/>
      <c r="P2" s="26"/>
      <c r="Q2" s="26"/>
      <c r="R2" s="10"/>
      <c r="S2" s="10"/>
      <c r="T2" s="10"/>
      <c r="U2" s="10"/>
      <c r="V2" s="10"/>
      <c r="W2" s="10"/>
      <c r="X2" s="10"/>
      <c r="Y2" s="10"/>
      <c r="Z2" s="10"/>
      <c r="AA2" s="10"/>
      <c r="AB2" s="10"/>
      <c r="AC2" s="10"/>
      <c r="AD2" s="10"/>
      <c r="AE2" s="10"/>
      <c r="AF2" s="10"/>
      <c r="AG2" s="10"/>
      <c r="AH2" s="11"/>
      <c r="AI2" s="1" t="s">
        <v>1</v>
      </c>
      <c r="AJ2" s="4">
        <v>3</v>
      </c>
    </row>
    <row r="3" spans="2:36" ht="15" customHeight="1" x14ac:dyDescent="0.25">
      <c r="B3" s="20"/>
      <c r="C3" s="21"/>
      <c r="D3" s="22"/>
      <c r="E3" s="13" t="s">
        <v>194</v>
      </c>
      <c r="F3" s="27"/>
      <c r="G3" s="27"/>
      <c r="H3" s="27"/>
      <c r="I3" s="27"/>
      <c r="J3" s="27"/>
      <c r="K3" s="27"/>
      <c r="L3" s="27"/>
      <c r="M3" s="27"/>
      <c r="N3" s="27"/>
      <c r="O3" s="27"/>
      <c r="P3" s="27"/>
      <c r="Q3" s="27"/>
      <c r="R3" s="14"/>
      <c r="S3" s="14"/>
      <c r="T3" s="14"/>
      <c r="U3" s="14"/>
      <c r="V3" s="14"/>
      <c r="W3" s="14"/>
      <c r="X3" s="14"/>
      <c r="Y3" s="14"/>
      <c r="Z3" s="14"/>
      <c r="AA3" s="14"/>
      <c r="AB3" s="14"/>
      <c r="AC3" s="14"/>
      <c r="AD3" s="14"/>
      <c r="AE3" s="14"/>
      <c r="AF3" s="14"/>
      <c r="AG3" s="14"/>
      <c r="AH3" s="14"/>
      <c r="AI3" s="1" t="s">
        <v>2</v>
      </c>
      <c r="AJ3" s="5">
        <v>45902</v>
      </c>
    </row>
    <row r="4" spans="2:36" ht="16.5" customHeight="1" x14ac:dyDescent="0.25">
      <c r="B4" s="23"/>
      <c r="C4" s="24"/>
      <c r="D4" s="2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 t="s">
        <v>3</v>
      </c>
      <c r="AJ4" s="119" t="s">
        <v>7</v>
      </c>
    </row>
    <row r="5" spans="2:36" s="113" customFormat="1" ht="16.5" customHeight="1" thickBot="1" x14ac:dyDescent="0.3">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row>
    <row r="6" spans="2:36" ht="16.5" customHeight="1" x14ac:dyDescent="0.25">
      <c r="B6" s="120" t="s">
        <v>9</v>
      </c>
      <c r="C6" s="121"/>
      <c r="D6" s="121"/>
      <c r="E6" s="121"/>
      <c r="F6" s="121"/>
      <c r="G6" s="121"/>
      <c r="H6" s="121"/>
      <c r="I6" s="121"/>
      <c r="J6" s="122"/>
      <c r="K6" s="123" t="s">
        <v>10</v>
      </c>
      <c r="L6" s="121"/>
      <c r="M6" s="121"/>
      <c r="N6" s="121"/>
      <c r="O6" s="121"/>
      <c r="P6" s="121"/>
      <c r="Q6" s="122"/>
      <c r="R6" s="124" t="s">
        <v>11</v>
      </c>
      <c r="S6" s="121"/>
      <c r="T6" s="121"/>
      <c r="U6" s="121"/>
      <c r="V6" s="121"/>
      <c r="W6" s="121"/>
      <c r="X6" s="121"/>
      <c r="Y6" s="121"/>
      <c r="Z6" s="122"/>
      <c r="AA6" s="125" t="s">
        <v>12</v>
      </c>
      <c r="AB6" s="121"/>
      <c r="AC6" s="121"/>
      <c r="AD6" s="121"/>
      <c r="AE6" s="121"/>
      <c r="AF6" s="121"/>
      <c r="AG6" s="121"/>
      <c r="AH6" s="121"/>
      <c r="AI6" s="121"/>
      <c r="AJ6" s="126"/>
    </row>
    <row r="7" spans="2:36" ht="148.5" customHeight="1" thickBot="1" x14ac:dyDescent="0.3">
      <c r="B7" s="127" t="s">
        <v>13</v>
      </c>
      <c r="C7" s="128" t="s">
        <v>14</v>
      </c>
      <c r="D7" s="128" t="s">
        <v>15</v>
      </c>
      <c r="E7" s="129" t="s">
        <v>16</v>
      </c>
      <c r="F7" s="128" t="s">
        <v>17</v>
      </c>
      <c r="G7" s="128" t="s">
        <v>18</v>
      </c>
      <c r="H7" s="130" t="s">
        <v>19</v>
      </c>
      <c r="I7" s="128" t="s">
        <v>20</v>
      </c>
      <c r="J7" s="129" t="s">
        <v>21</v>
      </c>
      <c r="K7" s="131" t="s">
        <v>22</v>
      </c>
      <c r="L7" s="132" t="s">
        <v>23</v>
      </c>
      <c r="M7" s="131" t="s">
        <v>24</v>
      </c>
      <c r="N7" s="132" t="s">
        <v>25</v>
      </c>
      <c r="O7" s="133"/>
      <c r="P7" s="132" t="s">
        <v>26</v>
      </c>
      <c r="Q7" s="133" t="s">
        <v>27</v>
      </c>
      <c r="R7" s="134" t="s">
        <v>28</v>
      </c>
      <c r="S7" s="135"/>
      <c r="T7" s="134" t="s">
        <v>29</v>
      </c>
      <c r="U7" s="135"/>
      <c r="V7" s="134" t="s">
        <v>30</v>
      </c>
      <c r="W7" s="135"/>
      <c r="X7" s="136" t="s">
        <v>31</v>
      </c>
      <c r="Y7" s="136" t="s">
        <v>32</v>
      </c>
      <c r="Z7" s="136" t="s">
        <v>33</v>
      </c>
      <c r="AA7" s="137" t="s">
        <v>22</v>
      </c>
      <c r="AB7" s="138" t="s">
        <v>23</v>
      </c>
      <c r="AC7" s="139" t="s">
        <v>24</v>
      </c>
      <c r="AD7" s="138" t="s">
        <v>25</v>
      </c>
      <c r="AE7" s="140" t="s">
        <v>26</v>
      </c>
      <c r="AF7" s="141" t="s">
        <v>34</v>
      </c>
      <c r="AG7" s="141" t="s">
        <v>35</v>
      </c>
      <c r="AH7" s="141" t="s">
        <v>36</v>
      </c>
      <c r="AI7" s="141" t="s">
        <v>37</v>
      </c>
      <c r="AJ7" s="142" t="s">
        <v>38</v>
      </c>
    </row>
    <row r="8" spans="2:36" ht="192" customHeight="1" thickBot="1" x14ac:dyDescent="0.3">
      <c r="B8" s="156" t="s">
        <v>43</v>
      </c>
      <c r="C8" s="28" t="str">
        <f>VLOOKUP(B8,Hoja1!A:C,2,FALSE)</f>
        <v xml:space="preserve">Evaluar la efectividad del Sistema de Control Interno de manera independiente y objetiva a través de auditorías y seguimientos basados en riesgos generando alertas y recomendaciones que contribuyan al mejoramiento continuo de la gestión de la SDDE de acuerdo con el Plan Anual de Auditorías aprobado para cada vigencia. </v>
      </c>
      <c r="D8" s="28" t="str">
        <f>VLOOKUP(B8,Hoja1!A:C,3,FALSE)</f>
        <v>Inicia con la formulación y aprobación del Plan Anual de Auditoría (PAA), continúa con el desarrollo de auditorías, seguimientos y demás actividades, y finaliza con la presentación de resultados y retroalimentación de la ejecución del PAA al Comite Institucional de Coordinación de Control  Interno (CICCI).</v>
      </c>
      <c r="E8" s="29" t="s">
        <v>44</v>
      </c>
      <c r="F8" s="30" t="s">
        <v>45</v>
      </c>
      <c r="G8" s="30" t="s">
        <v>46</v>
      </c>
      <c r="H8" s="30" t="s">
        <v>47</v>
      </c>
      <c r="I8" s="30" t="s">
        <v>39</v>
      </c>
      <c r="J8" s="30" t="s">
        <v>40</v>
      </c>
      <c r="K8" s="30">
        <v>20</v>
      </c>
      <c r="L8" s="31" t="str">
        <f t="shared" ref="L8:L25" si="0">IF(K8&lt;=0,"",IF(K8=20,"Rara vez",IF(K8=40,"Improbable",IF(K8=60,"Posible",IF(K8=80,"Probable",IF(K8=100,"Casi seguro"))))))</f>
        <v>Rara vez</v>
      </c>
      <c r="M8" s="30">
        <v>80</v>
      </c>
      <c r="N8" s="31" t="str">
        <f t="shared" ref="N8:N25" si="1">IF(M8=60,"Moderado",IF(M8=80,"Mayor",IF(M8=100,"Catastrófico",0)))</f>
        <v>Mayor</v>
      </c>
      <c r="O8" s="30" t="s">
        <v>41</v>
      </c>
      <c r="P8" s="31" t="str">
        <f t="shared" ref="P8:P25" si="2">IF(OR(AND(L8="Rara vez",N8="Moderado"),AND(L8="Improbable",N8="Moderado"),AND(L8="Posible",N8="Moderado"),AND(L8="Improbable",N8="Menor"),AND(L8="Posible",N8="Menor"),AND(L8="Posible",N8="Insignificante"),AND(L8="Probable",N8="Insignificante"),AND(L8="Probable",N8="Menor")),"Moderado",IF(OR(AND(L8="Rara vez",N8="Mayor"),AND(L8="Improbable",N8="Mayor"),AND(L8="Posible",N8="Mayor"),AND(L8="Probable",N8="Moderado"),AND(L8="Probable",N8="Mayor"),AND(L8="Casi seguro",N8="Mayor"),AND(L8="Casi seguro",N8="Moderado"),AND(L8="Casi seguro",N8="Menor"),AND(L8="Casi seguro",N8="Insignificante")),"Alto",IF(OR(AND(L8="Rara vez",N8="Catastrófico"),AND(L8="Improbable",N8="Catastrófico"),AND(L8="Posible",N8="Catastrófico"),AND(L8="Probable",N8="Catastrófico"),AND(L8="Casi seguro",N8="Catastrófico")),"Extremo",IF(OR(AND(L8="Rara vez",N8="Menor"),AND(L8="Rara vez",N8="Insignificante"),AND(L8="Improbable",N8="Insignificante")),"Bajo","Sin Zona"))))</f>
        <v>Alto</v>
      </c>
      <c r="Q8" s="30" t="s">
        <v>42</v>
      </c>
      <c r="R8" s="29" t="s">
        <v>48</v>
      </c>
      <c r="S8" s="32" t="s">
        <v>169</v>
      </c>
      <c r="T8" s="30" t="s">
        <v>49</v>
      </c>
      <c r="U8" s="33">
        <f>IF(T8="Preventivo",25,IF(T8="Detectivo",15,IF(T8="Correctivo",10,"")))</f>
        <v>25</v>
      </c>
      <c r="V8" s="30" t="s">
        <v>50</v>
      </c>
      <c r="W8" s="34">
        <f>IF(V8="Automático",25,IF(V8="Manual",15,""))</f>
        <v>15</v>
      </c>
      <c r="X8" s="35">
        <f t="shared" ref="X8:X27" si="3">IFERROR(U8+W8," ")</f>
        <v>40</v>
      </c>
      <c r="Y8" s="34">
        <f>IF(OR(T8="Preventivo",T8="Detectivo"),(X8*K$9)/100,"0")</f>
        <v>16</v>
      </c>
      <c r="Z8" s="30">
        <v>0</v>
      </c>
      <c r="AA8" s="34">
        <f t="shared" ref="AA8:AA23" si="4">IF(K8&lt;&gt;"",K8-SUM(Y8),"")</f>
        <v>4</v>
      </c>
      <c r="AB8" s="31" t="str">
        <f t="shared" ref="AB8:AB27" si="5">IF(AA8&lt;=20,"Rara vez",IF(AA8&lt;=40,"Improbable",IF(AA8&lt;=60,"Posible",IF(AA8&lt;=80,"Probable",IF(AA8&lt;=100,"Casi seguro")))))</f>
        <v>Rara vez</v>
      </c>
      <c r="AC8" s="34">
        <f t="shared" ref="AC8:AC27" si="6">IF(M8&lt;&gt;"",M8-SUM(Z8),"")</f>
        <v>80</v>
      </c>
      <c r="AD8" s="31" t="str">
        <f t="shared" ref="AD8:AD27" si="7">IF(AC8&lt;=20,"Insignificante",IF(AC8&lt;=40,"Menor",IF(AC8&lt;=60,"Moderado",IF(AC8&lt;=80,"Mayor","Catastrófico"))))</f>
        <v>Mayor</v>
      </c>
      <c r="AE8" s="31" t="str">
        <f t="shared" ref="AE8:AE27" si="8">IF(OR(AND(AB8="Rara vez",AD8="Moderado"),AND(AB8="Improbable",AD8="Moderado"),AND(AB8="Posible",AD8="Moderado"),AND(AB8="Improbable",AD8="Menor"),AND(AB8="Posible",AD8="Menor"),AND(AB8="Posible",AD8="Insignificante"),AND(AB8="Probable",AD8="Insignificante"),AND(AB8="Probable",AD8="Menor")),"Moderado",IF(OR(AND(AB8="Rara vez",AD8="Mayor"),AND(AB8="Improbable",AD8="Mayor"),AND(AB8="Posible",AD8="Mayor"),AND(AB8="Probable",AD8="Moderado"),AND(AB8="Probable",AD8="Mayor"),AND(AB8="Casi seguro",AD8="Mayor"),AND(AB8="Casi seguro",AD8="Moderado"),AND(AB8="Casi seguro",AD8="Menor"),AND(AB8="Casi seguro",AD8="Insignificante")),"Alto",IF(OR(AND(AB8="Rara vez",AD8="Catastrófico"),AND(AB8="Improbable",AD8="Catastrófico"),AND(AB8="Posible",AD8="Catastrófico"),AND(AB8="Probable",AD8="Catastrófico"),AND(AB8="Casi seguro",AD8="Catastrófico")),"Extremo",IF(OR(AND(AB8="Rara vez",AD8="Menor"),AND(AB8="Rara vez",AD8="Insignificante"),AND(AB8="Improbable",AD8="Insignificante")),"Bajo","Sin Zona"))))</f>
        <v>Alto</v>
      </c>
      <c r="AF8" s="30" t="s">
        <v>51</v>
      </c>
      <c r="AG8" s="30" t="s">
        <v>52</v>
      </c>
      <c r="AH8" s="30" t="s">
        <v>195</v>
      </c>
      <c r="AI8" s="30" t="s">
        <v>53</v>
      </c>
      <c r="AJ8" s="36" t="s">
        <v>54</v>
      </c>
    </row>
    <row r="9" spans="2:36" ht="192" customHeight="1" x14ac:dyDescent="0.25">
      <c r="B9" s="157" t="s">
        <v>55</v>
      </c>
      <c r="C9" s="37" t="str">
        <f>VLOOKUP(B9,Hoja1!A:C,2,FALSE)</f>
        <v xml:space="preserve">                             
Formular lineamientos, planes  y estándares en materia de Gobierno Digital y Seguridad de la Información. Así mismo generar e implementar soluciones que permitan proveer de forma oportuna y eficiente los Sistemas de Información, redes y comunicaciones y en general toda la plataforma técnológica para la Secretaría.   </v>
      </c>
      <c r="D9" s="37" t="str">
        <f>VLOOKUP(B9,Hoja1!A:C,3,FALSE)</f>
        <v xml:space="preserve">Inicia con la identificación de las necesidades TIC de los procesos de la entidad, la administración de la plataforma tecnológica,  la formulación e implementación de los proyectos TIC, la evaluación y seguimiento de los mismos y la definición de controles que  faciliten la confidencialidad, integridad y disponibilidad de la información de la entidad.				
</v>
      </c>
      <c r="E9" s="38" t="s">
        <v>172</v>
      </c>
      <c r="F9" s="39" t="s">
        <v>56</v>
      </c>
      <c r="G9" s="39" t="s">
        <v>57</v>
      </c>
      <c r="H9" s="39" t="s">
        <v>58</v>
      </c>
      <c r="I9" s="39" t="s">
        <v>39</v>
      </c>
      <c r="J9" s="39" t="s">
        <v>40</v>
      </c>
      <c r="K9" s="39">
        <v>40</v>
      </c>
      <c r="L9" s="40" t="str">
        <f t="shared" si="0"/>
        <v>Improbable</v>
      </c>
      <c r="M9" s="39">
        <v>80</v>
      </c>
      <c r="N9" s="40" t="str">
        <f t="shared" si="1"/>
        <v>Mayor</v>
      </c>
      <c r="O9" s="41" t="s">
        <v>41</v>
      </c>
      <c r="P9" s="40" t="str">
        <f t="shared" si="2"/>
        <v>Alto</v>
      </c>
      <c r="Q9" s="41" t="s">
        <v>42</v>
      </c>
      <c r="R9" s="42" t="s">
        <v>59</v>
      </c>
      <c r="S9" s="43" t="s">
        <v>60</v>
      </c>
      <c r="T9" s="41" t="s">
        <v>49</v>
      </c>
      <c r="U9" s="44">
        <f t="shared" ref="U9:U27" si="9">IF(T9="Preventivo",25,IF(T9="Detectivo",15,IF(T9="Correctivo",10,"")))</f>
        <v>25</v>
      </c>
      <c r="V9" s="41" t="s">
        <v>50</v>
      </c>
      <c r="W9" s="45">
        <f t="shared" ref="W9:W27" si="10">IF(V9="Automático",25,IF(V9="Manual",15,""))</f>
        <v>15</v>
      </c>
      <c r="X9" s="46">
        <f t="shared" si="3"/>
        <v>40</v>
      </c>
      <c r="Y9" s="45">
        <f>IF(OR(T9="Preventivo",T9="Detectivo"),(X9*K$10)/100,"0")</f>
        <v>0</v>
      </c>
      <c r="Z9" s="41">
        <v>0</v>
      </c>
      <c r="AA9" s="47">
        <f>IF(K9&lt;&gt;"",K9-SUM(Y9:Y11),"")</f>
        <v>24</v>
      </c>
      <c r="AB9" s="40" t="str">
        <f t="shared" si="5"/>
        <v>Improbable</v>
      </c>
      <c r="AC9" s="47">
        <f t="shared" si="6"/>
        <v>80</v>
      </c>
      <c r="AD9" s="40" t="str">
        <f t="shared" si="7"/>
        <v>Mayor</v>
      </c>
      <c r="AE9" s="40" t="str">
        <f t="shared" si="8"/>
        <v>Alto</v>
      </c>
      <c r="AF9" s="39" t="s">
        <v>51</v>
      </c>
      <c r="AG9" s="41" t="s">
        <v>173</v>
      </c>
      <c r="AH9" s="41" t="s">
        <v>196</v>
      </c>
      <c r="AI9" s="39" t="s">
        <v>61</v>
      </c>
      <c r="AJ9" s="48" t="s">
        <v>54</v>
      </c>
    </row>
    <row r="10" spans="2:36" ht="192" customHeight="1" x14ac:dyDescent="0.25">
      <c r="B10" s="158"/>
      <c r="C10" s="49"/>
      <c r="D10" s="49"/>
      <c r="E10" s="50"/>
      <c r="F10" s="51"/>
      <c r="G10" s="51"/>
      <c r="H10" s="51"/>
      <c r="I10" s="51"/>
      <c r="J10" s="51"/>
      <c r="K10" s="51"/>
      <c r="L10" s="52"/>
      <c r="M10" s="51"/>
      <c r="N10" s="52"/>
      <c r="O10" s="53" t="s">
        <v>41</v>
      </c>
      <c r="P10" s="52"/>
      <c r="Q10" s="53" t="s">
        <v>42</v>
      </c>
      <c r="R10" s="54" t="s">
        <v>62</v>
      </c>
      <c r="S10" s="55" t="s">
        <v>63</v>
      </c>
      <c r="T10" s="51" t="s">
        <v>49</v>
      </c>
      <c r="U10" s="56">
        <f t="shared" si="9"/>
        <v>25</v>
      </c>
      <c r="V10" s="51" t="s">
        <v>50</v>
      </c>
      <c r="W10" s="57">
        <f t="shared" si="10"/>
        <v>15</v>
      </c>
      <c r="X10" s="58">
        <f t="shared" si="3"/>
        <v>40</v>
      </c>
      <c r="Y10" s="57">
        <f>IF(OR(T10="Preventivo",T10="Detectivo"),((K9-Y9)*X10/100),"0")</f>
        <v>16</v>
      </c>
      <c r="Z10" s="51">
        <v>0</v>
      </c>
      <c r="AA10" s="57"/>
      <c r="AB10" s="52"/>
      <c r="AC10" s="57"/>
      <c r="AD10" s="52"/>
      <c r="AE10" s="52"/>
      <c r="AF10" s="51"/>
      <c r="AG10" s="53" t="s">
        <v>174</v>
      </c>
      <c r="AH10" s="53" t="s">
        <v>195</v>
      </c>
      <c r="AI10" s="51"/>
      <c r="AJ10" s="59"/>
    </row>
    <row r="11" spans="2:36" ht="192" customHeight="1" thickBot="1" x14ac:dyDescent="0.3">
      <c r="B11" s="159"/>
      <c r="C11" s="60"/>
      <c r="D11" s="60"/>
      <c r="E11" s="61"/>
      <c r="F11" s="62"/>
      <c r="G11" s="62"/>
      <c r="H11" s="62"/>
      <c r="I11" s="62"/>
      <c r="J11" s="62"/>
      <c r="K11" s="62"/>
      <c r="L11" s="63"/>
      <c r="M11" s="62"/>
      <c r="N11" s="63"/>
      <c r="O11" s="64" t="s">
        <v>41</v>
      </c>
      <c r="P11" s="63"/>
      <c r="Q11" s="64" t="s">
        <v>42</v>
      </c>
      <c r="R11" s="65"/>
      <c r="S11" s="66"/>
      <c r="T11" s="62"/>
      <c r="U11" s="67"/>
      <c r="V11" s="62"/>
      <c r="W11" s="68"/>
      <c r="X11" s="69"/>
      <c r="Y11" s="68"/>
      <c r="Z11" s="70"/>
      <c r="AA11" s="68"/>
      <c r="AB11" s="63"/>
      <c r="AC11" s="68"/>
      <c r="AD11" s="63"/>
      <c r="AE11" s="63"/>
      <c r="AF11" s="62"/>
      <c r="AG11" s="64" t="s">
        <v>175</v>
      </c>
      <c r="AH11" s="163" t="s">
        <v>197</v>
      </c>
      <c r="AI11" s="62"/>
      <c r="AJ11" s="71"/>
    </row>
    <row r="12" spans="2:36" ht="192" customHeight="1" x14ac:dyDescent="0.25">
      <c r="B12" s="157" t="s">
        <v>64</v>
      </c>
      <c r="C12" s="72" t="str">
        <f>VLOOKUP(B12,Hoja1!A:C,2,FALSE)</f>
        <v xml:space="preserve">Conocer y fallar los procesos disciplinarios que se adelanten contra los servidores y ex servidores de la Secretaría, de conformidad con el ordenamiento jurídico.				
</v>
      </c>
      <c r="D12" s="72" t="e">
        <f>VLOOKUP(B12,[1]Hoja1!B:D,3,FALSE)</f>
        <v>#N/A</v>
      </c>
      <c r="E12" s="38" t="s">
        <v>65</v>
      </c>
      <c r="F12" s="39" t="s">
        <v>66</v>
      </c>
      <c r="G12" s="39" t="s">
        <v>57</v>
      </c>
      <c r="H12" s="39" t="s">
        <v>67</v>
      </c>
      <c r="I12" s="39" t="s">
        <v>39</v>
      </c>
      <c r="J12" s="39" t="s">
        <v>40</v>
      </c>
      <c r="K12" s="39">
        <v>20</v>
      </c>
      <c r="L12" s="40" t="str">
        <f t="shared" si="0"/>
        <v>Rara vez</v>
      </c>
      <c r="M12" s="39">
        <v>80</v>
      </c>
      <c r="N12" s="40" t="str">
        <f t="shared" si="1"/>
        <v>Mayor</v>
      </c>
      <c r="O12" s="41" t="s">
        <v>41</v>
      </c>
      <c r="P12" s="40" t="str">
        <f t="shared" si="2"/>
        <v>Alto</v>
      </c>
      <c r="Q12" s="41" t="s">
        <v>42</v>
      </c>
      <c r="R12" s="42" t="s">
        <v>68</v>
      </c>
      <c r="S12" s="147" t="s">
        <v>170</v>
      </c>
      <c r="T12" s="41" t="s">
        <v>49</v>
      </c>
      <c r="U12" s="44">
        <f t="shared" si="9"/>
        <v>25</v>
      </c>
      <c r="V12" s="41" t="s">
        <v>50</v>
      </c>
      <c r="W12" s="45">
        <f t="shared" si="10"/>
        <v>15</v>
      </c>
      <c r="X12" s="46">
        <f t="shared" si="3"/>
        <v>40</v>
      </c>
      <c r="Y12" s="45">
        <f>IF(OR(T12="Preventivo",T12="Detectivo"),(X12*K$13)/100,"0")</f>
        <v>0</v>
      </c>
      <c r="Z12" s="41">
        <v>0</v>
      </c>
      <c r="AA12" s="47">
        <f>IF(K12&lt;&gt;"",K12-SUM(Y12:Y13),"")</f>
        <v>12</v>
      </c>
      <c r="AB12" s="40" t="str">
        <f t="shared" si="5"/>
        <v>Rara vez</v>
      </c>
      <c r="AC12" s="47">
        <f t="shared" si="6"/>
        <v>80</v>
      </c>
      <c r="AD12" s="40" t="str">
        <f t="shared" si="7"/>
        <v>Mayor</v>
      </c>
      <c r="AE12" s="40" t="str">
        <f t="shared" si="8"/>
        <v>Alto</v>
      </c>
      <c r="AF12" s="39" t="s">
        <v>51</v>
      </c>
      <c r="AG12" s="149" t="s">
        <v>171</v>
      </c>
      <c r="AH12" s="161" t="s">
        <v>198</v>
      </c>
      <c r="AI12" s="39" t="s">
        <v>69</v>
      </c>
      <c r="AJ12" s="74" t="s">
        <v>54</v>
      </c>
    </row>
    <row r="13" spans="2:36" ht="192" customHeight="1" thickBot="1" x14ac:dyDescent="0.3">
      <c r="B13" s="159"/>
      <c r="C13" s="75"/>
      <c r="D13" s="75"/>
      <c r="E13" s="61"/>
      <c r="F13" s="62"/>
      <c r="G13" s="62"/>
      <c r="H13" s="62"/>
      <c r="I13" s="62"/>
      <c r="J13" s="62"/>
      <c r="K13" s="62"/>
      <c r="L13" s="63"/>
      <c r="M13" s="62"/>
      <c r="N13" s="63"/>
      <c r="O13" s="64" t="s">
        <v>41</v>
      </c>
      <c r="P13" s="63"/>
      <c r="Q13" s="64" t="s">
        <v>42</v>
      </c>
      <c r="R13" s="76" t="s">
        <v>70</v>
      </c>
      <c r="S13" s="77" t="s">
        <v>71</v>
      </c>
      <c r="T13" s="64" t="s">
        <v>49</v>
      </c>
      <c r="U13" s="78">
        <f t="shared" si="9"/>
        <v>25</v>
      </c>
      <c r="V13" s="64" t="s">
        <v>50</v>
      </c>
      <c r="W13" s="79">
        <f t="shared" si="10"/>
        <v>15</v>
      </c>
      <c r="X13" s="80">
        <f t="shared" si="3"/>
        <v>40</v>
      </c>
      <c r="Y13" s="79">
        <f>IF(OR(T13="Preventivo",T13="Detectivo"),((K12-Y12)*X13/100),"0")</f>
        <v>8</v>
      </c>
      <c r="Z13" s="64">
        <v>0</v>
      </c>
      <c r="AA13" s="68"/>
      <c r="AB13" s="63"/>
      <c r="AC13" s="68"/>
      <c r="AD13" s="63"/>
      <c r="AE13" s="63"/>
      <c r="AF13" s="62"/>
      <c r="AG13" s="150"/>
      <c r="AH13" s="162"/>
      <c r="AI13" s="62"/>
      <c r="AJ13" s="81"/>
    </row>
    <row r="14" spans="2:36" ht="192" customHeight="1" x14ac:dyDescent="0.25">
      <c r="B14" s="157" t="s">
        <v>72</v>
      </c>
      <c r="C14" s="37" t="str">
        <f>VLOOKUP(B14,Hoja1!A:C,2,FALSE)</f>
        <v xml:space="preserve">Emitir lineamientos para gestionar adecuadamente los documentos mediante el trámite, Organización, Transferencia, Disposición y Preservación de los documentos que se produzcan o ingresen a la entidad con el fin de proteger el patrimonio documental institucional.                               </v>
      </c>
      <c r="D14" s="37" t="str">
        <f>VLOOKUP(B14,Hoja1!A:C,3,FALSE)</f>
        <v xml:space="preserve">Inicia con la elaboracion del Plan institucional de Archivos para la ejecucion de las actividades de recepción de la documentación que llega a la entidad o producción documental por cualquier medio y en cualquier soporte; termina con la implementación de la decisión de disposición final: eliminación, selección o conservación total.				
</v>
      </c>
      <c r="E14" s="38" t="s">
        <v>73</v>
      </c>
      <c r="F14" s="39" t="s">
        <v>74</v>
      </c>
      <c r="G14" s="39" t="s">
        <v>75</v>
      </c>
      <c r="H14" s="39" t="s">
        <v>76</v>
      </c>
      <c r="I14" s="39" t="s">
        <v>39</v>
      </c>
      <c r="J14" s="39" t="s">
        <v>40</v>
      </c>
      <c r="K14" s="39">
        <v>20</v>
      </c>
      <c r="L14" s="40" t="str">
        <f t="shared" si="0"/>
        <v>Rara vez</v>
      </c>
      <c r="M14" s="39">
        <v>80</v>
      </c>
      <c r="N14" s="40" t="str">
        <f t="shared" si="1"/>
        <v>Mayor</v>
      </c>
      <c r="O14" s="41" t="s">
        <v>41</v>
      </c>
      <c r="P14" s="40" t="str">
        <f t="shared" si="2"/>
        <v>Alto</v>
      </c>
      <c r="Q14" s="41" t="s">
        <v>42</v>
      </c>
      <c r="R14" s="42" t="s">
        <v>77</v>
      </c>
      <c r="S14" s="43" t="s">
        <v>166</v>
      </c>
      <c r="T14" s="41" t="s">
        <v>49</v>
      </c>
      <c r="U14" s="44">
        <f t="shared" si="9"/>
        <v>25</v>
      </c>
      <c r="V14" s="41" t="s">
        <v>50</v>
      </c>
      <c r="W14" s="45">
        <f t="shared" si="10"/>
        <v>15</v>
      </c>
      <c r="X14" s="46">
        <f t="shared" si="3"/>
        <v>40</v>
      </c>
      <c r="Y14" s="45">
        <f>IF(OR(T14="Preventivo",T14="Detectivo"),(X14*K14)/100,"0")</f>
        <v>8</v>
      </c>
      <c r="Z14" s="41">
        <v>0</v>
      </c>
      <c r="AA14" s="47">
        <f>IF(K14&lt;&gt;"",K14-SUM(Y14:Y15),"")</f>
        <v>8.4</v>
      </c>
      <c r="AB14" s="40" t="str">
        <f t="shared" si="5"/>
        <v>Rara vez</v>
      </c>
      <c r="AC14" s="47">
        <f t="shared" si="6"/>
        <v>80</v>
      </c>
      <c r="AD14" s="40" t="str">
        <f t="shared" si="7"/>
        <v>Mayor</v>
      </c>
      <c r="AE14" s="40" t="str">
        <f t="shared" si="8"/>
        <v>Alto</v>
      </c>
      <c r="AF14" s="39" t="s">
        <v>51</v>
      </c>
      <c r="AG14" s="41" t="s">
        <v>78</v>
      </c>
      <c r="AH14" s="164">
        <v>46387</v>
      </c>
      <c r="AI14" s="39" t="s">
        <v>79</v>
      </c>
      <c r="AJ14" s="74" t="s">
        <v>54</v>
      </c>
    </row>
    <row r="15" spans="2:36" ht="192" customHeight="1" thickBot="1" x14ac:dyDescent="0.3">
      <c r="B15" s="159"/>
      <c r="C15" s="60"/>
      <c r="D15" s="60"/>
      <c r="E15" s="61"/>
      <c r="F15" s="62"/>
      <c r="G15" s="62"/>
      <c r="H15" s="62"/>
      <c r="I15" s="62"/>
      <c r="J15" s="62"/>
      <c r="K15" s="62"/>
      <c r="L15" s="63"/>
      <c r="M15" s="62"/>
      <c r="N15" s="63"/>
      <c r="O15" s="64" t="s">
        <v>41</v>
      </c>
      <c r="P15" s="63"/>
      <c r="Q15" s="64" t="s">
        <v>42</v>
      </c>
      <c r="R15" s="76" t="s">
        <v>80</v>
      </c>
      <c r="S15" s="82" t="s">
        <v>81</v>
      </c>
      <c r="T15" s="64" t="s">
        <v>82</v>
      </c>
      <c r="U15" s="78">
        <f t="shared" si="9"/>
        <v>15</v>
      </c>
      <c r="V15" s="64" t="s">
        <v>50</v>
      </c>
      <c r="W15" s="79">
        <f t="shared" si="10"/>
        <v>15</v>
      </c>
      <c r="X15" s="80">
        <f t="shared" si="3"/>
        <v>30</v>
      </c>
      <c r="Y15" s="79">
        <f>IF(OR(T15="Preventivo",T15="Detectivo"),((K14-Y14)*X15/100),"0")</f>
        <v>3.6</v>
      </c>
      <c r="Z15" s="64">
        <v>0</v>
      </c>
      <c r="AA15" s="68"/>
      <c r="AB15" s="63"/>
      <c r="AC15" s="68"/>
      <c r="AD15" s="63"/>
      <c r="AE15" s="63"/>
      <c r="AF15" s="62"/>
      <c r="AG15" s="64" t="s">
        <v>83</v>
      </c>
      <c r="AH15" s="165">
        <v>46387</v>
      </c>
      <c r="AI15" s="62"/>
      <c r="AJ15" s="81"/>
    </row>
    <row r="16" spans="2:36" ht="192" customHeight="1" x14ac:dyDescent="0.25">
      <c r="B16" s="157" t="s">
        <v>84</v>
      </c>
      <c r="C16" s="37" t="str">
        <f>VLOOKUP(B16,Hoja1!A:C,2,FALSE)</f>
        <v xml:space="preserve">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				
</v>
      </c>
      <c r="D16" s="37" t="str">
        <f>VLOOKUP(B16,Hoja1!A:C,3,FALSE)</f>
        <v xml:space="preserve">Inicia desde la identificación de necesidades de recurso humano, involucrando aspectos e impactos ambientales y las condiciones de seguridad y salud en el trabajo, finalizando con la desvinculación asistida del recurso humano.				
</v>
      </c>
      <c r="E16" s="38" t="s">
        <v>85</v>
      </c>
      <c r="F16" s="39" t="s">
        <v>86</v>
      </c>
      <c r="G16" s="39" t="s">
        <v>57</v>
      </c>
      <c r="H16" s="39" t="s">
        <v>87</v>
      </c>
      <c r="I16" s="39" t="s">
        <v>39</v>
      </c>
      <c r="J16" s="39" t="s">
        <v>40</v>
      </c>
      <c r="K16" s="39">
        <v>20</v>
      </c>
      <c r="L16" s="40" t="str">
        <f t="shared" si="0"/>
        <v>Rara vez</v>
      </c>
      <c r="M16" s="39">
        <v>80</v>
      </c>
      <c r="N16" s="40" t="str">
        <f t="shared" si="1"/>
        <v>Mayor</v>
      </c>
      <c r="O16" s="41" t="s">
        <v>41</v>
      </c>
      <c r="P16" s="40" t="str">
        <f t="shared" si="2"/>
        <v>Alto</v>
      </c>
      <c r="Q16" s="41" t="s">
        <v>42</v>
      </c>
      <c r="R16" s="42" t="s">
        <v>88</v>
      </c>
      <c r="S16" s="43" t="s">
        <v>167</v>
      </c>
      <c r="T16" s="41" t="s">
        <v>49</v>
      </c>
      <c r="U16" s="44">
        <f t="shared" si="9"/>
        <v>25</v>
      </c>
      <c r="V16" s="41" t="s">
        <v>50</v>
      </c>
      <c r="W16" s="45">
        <f t="shared" si="10"/>
        <v>15</v>
      </c>
      <c r="X16" s="46">
        <f t="shared" si="3"/>
        <v>40</v>
      </c>
      <c r="Y16" s="45">
        <f t="shared" ref="Y16:Y27" si="11">IF(OR(T16="Preventivo",T16="Detectivo"),(X16*K16)/100,"0")</f>
        <v>8</v>
      </c>
      <c r="Z16" s="41">
        <v>0</v>
      </c>
      <c r="AA16" s="47">
        <f>IF(K16&lt;&gt;"",K16-SUM(Y16:Y17),"")</f>
        <v>7.1999999999999993</v>
      </c>
      <c r="AB16" s="40" t="str">
        <f t="shared" si="5"/>
        <v>Rara vez</v>
      </c>
      <c r="AC16" s="47">
        <f t="shared" si="6"/>
        <v>80</v>
      </c>
      <c r="AD16" s="40" t="str">
        <f t="shared" si="7"/>
        <v>Mayor</v>
      </c>
      <c r="AE16" s="40" t="str">
        <f t="shared" si="8"/>
        <v>Alto</v>
      </c>
      <c r="AF16" s="145" t="s">
        <v>89</v>
      </c>
      <c r="AG16" s="83" t="s">
        <v>165</v>
      </c>
      <c r="AH16" s="83" t="s">
        <v>165</v>
      </c>
      <c r="AI16" s="39" t="s">
        <v>90</v>
      </c>
      <c r="AJ16" s="74" t="s">
        <v>54</v>
      </c>
    </row>
    <row r="17" spans="2:36" ht="192" customHeight="1" thickBot="1" x14ac:dyDescent="0.3">
      <c r="B17" s="159"/>
      <c r="C17" s="60"/>
      <c r="D17" s="60"/>
      <c r="E17" s="61"/>
      <c r="F17" s="62"/>
      <c r="G17" s="62"/>
      <c r="H17" s="62"/>
      <c r="I17" s="62"/>
      <c r="J17" s="62"/>
      <c r="K17" s="62"/>
      <c r="L17" s="63"/>
      <c r="M17" s="62"/>
      <c r="N17" s="63"/>
      <c r="O17" s="64" t="s">
        <v>41</v>
      </c>
      <c r="P17" s="63"/>
      <c r="Q17" s="64" t="s">
        <v>42</v>
      </c>
      <c r="R17" s="76" t="s">
        <v>91</v>
      </c>
      <c r="S17" s="82" t="s">
        <v>168</v>
      </c>
      <c r="T17" s="64" t="s">
        <v>49</v>
      </c>
      <c r="U17" s="78">
        <f t="shared" si="9"/>
        <v>25</v>
      </c>
      <c r="V17" s="64" t="s">
        <v>50</v>
      </c>
      <c r="W17" s="79">
        <f t="shared" si="10"/>
        <v>15</v>
      </c>
      <c r="X17" s="80">
        <f t="shared" si="3"/>
        <v>40</v>
      </c>
      <c r="Y17" s="79">
        <f>IF(OR(T17="Preventivo",T17="Detectivo"),((K16-Y16)*X17/100),"0")</f>
        <v>4.8</v>
      </c>
      <c r="Z17" s="64">
        <v>0</v>
      </c>
      <c r="AA17" s="68"/>
      <c r="AB17" s="63"/>
      <c r="AC17" s="68"/>
      <c r="AD17" s="63"/>
      <c r="AE17" s="63"/>
      <c r="AF17" s="146"/>
      <c r="AG17" s="84" t="s">
        <v>165</v>
      </c>
      <c r="AH17" s="84" t="s">
        <v>165</v>
      </c>
      <c r="AI17" s="62"/>
      <c r="AJ17" s="81"/>
    </row>
    <row r="18" spans="2:36" ht="192" customHeight="1" thickBot="1" x14ac:dyDescent="0.3">
      <c r="B18" s="156" t="s">
        <v>92</v>
      </c>
      <c r="C18" s="28" t="str">
        <f>VLOOKUP(B18,Hoja1!A:C,2,FALSE)</f>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
      <c r="D18" s="28" t="str">
        <f>VLOOKUP(B18,Hoja1!A:C,3,FALSE)</f>
        <v xml:space="preserve">Inicia con la solicitud de contratatación y finaliza con la liquidación de los contratos/convenios				
</v>
      </c>
      <c r="E18" s="29" t="s">
        <v>93</v>
      </c>
      <c r="F18" s="32" t="s">
        <v>94</v>
      </c>
      <c r="G18" s="30" t="s">
        <v>46</v>
      </c>
      <c r="H18" s="30" t="s">
        <v>95</v>
      </c>
      <c r="I18" s="30" t="s">
        <v>39</v>
      </c>
      <c r="J18" s="30" t="s">
        <v>40</v>
      </c>
      <c r="K18" s="30">
        <v>20</v>
      </c>
      <c r="L18" s="31" t="str">
        <f t="shared" si="0"/>
        <v>Rara vez</v>
      </c>
      <c r="M18" s="30">
        <v>100</v>
      </c>
      <c r="N18" s="31" t="str">
        <f t="shared" si="1"/>
        <v>Catastrófico</v>
      </c>
      <c r="O18" s="30" t="s">
        <v>41</v>
      </c>
      <c r="P18" s="31" t="str">
        <f t="shared" si="2"/>
        <v>Extremo</v>
      </c>
      <c r="Q18" s="30" t="s">
        <v>42</v>
      </c>
      <c r="R18" s="85" t="s">
        <v>48</v>
      </c>
      <c r="S18" s="32" t="s">
        <v>96</v>
      </c>
      <c r="T18" s="30" t="s">
        <v>49</v>
      </c>
      <c r="U18" s="33">
        <f t="shared" si="9"/>
        <v>25</v>
      </c>
      <c r="V18" s="30" t="s">
        <v>50</v>
      </c>
      <c r="W18" s="34">
        <f t="shared" si="10"/>
        <v>15</v>
      </c>
      <c r="X18" s="35">
        <f t="shared" si="3"/>
        <v>40</v>
      </c>
      <c r="Y18" s="34">
        <f t="shared" si="11"/>
        <v>8</v>
      </c>
      <c r="Z18" s="30">
        <v>0</v>
      </c>
      <c r="AA18" s="34">
        <f t="shared" si="4"/>
        <v>12</v>
      </c>
      <c r="AB18" s="31" t="str">
        <f t="shared" si="5"/>
        <v>Rara vez</v>
      </c>
      <c r="AC18" s="34">
        <f t="shared" si="6"/>
        <v>100</v>
      </c>
      <c r="AD18" s="31" t="str">
        <f t="shared" si="7"/>
        <v>Catastrófico</v>
      </c>
      <c r="AE18" s="31" t="str">
        <f t="shared" si="8"/>
        <v>Extremo</v>
      </c>
      <c r="AF18" s="30" t="s">
        <v>51</v>
      </c>
      <c r="AG18" s="30" t="s">
        <v>97</v>
      </c>
      <c r="AH18" s="30" t="s">
        <v>183</v>
      </c>
      <c r="AI18" s="30" t="s">
        <v>98</v>
      </c>
      <c r="AJ18" s="36" t="s">
        <v>54</v>
      </c>
    </row>
    <row r="19" spans="2:36" ht="192" customHeight="1" x14ac:dyDescent="0.25">
      <c r="B19" s="157" t="s">
        <v>92</v>
      </c>
      <c r="C19" s="37" t="str">
        <f>VLOOKUP(B19,Hoja1!A:C,2,FALSE)</f>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
      <c r="D19" s="37" t="str">
        <f>VLOOKUP(B19,Hoja1!A:C,3,FALSE)</f>
        <v xml:space="preserve">Inicia con la solicitud de contratatación y finaliza con la liquidación de los contratos/convenios				
</v>
      </c>
      <c r="E19" s="38" t="s">
        <v>99</v>
      </c>
      <c r="F19" s="39" t="s">
        <v>100</v>
      </c>
      <c r="G19" s="39" t="s">
        <v>101</v>
      </c>
      <c r="H19" s="39" t="s">
        <v>102</v>
      </c>
      <c r="I19" s="39" t="s">
        <v>39</v>
      </c>
      <c r="J19" s="39" t="s">
        <v>40</v>
      </c>
      <c r="K19" s="39">
        <v>20</v>
      </c>
      <c r="L19" s="40" t="str">
        <f t="shared" si="0"/>
        <v>Rara vez</v>
      </c>
      <c r="M19" s="39">
        <v>100</v>
      </c>
      <c r="N19" s="40" t="str">
        <f t="shared" si="1"/>
        <v>Catastrófico</v>
      </c>
      <c r="O19" s="41" t="s">
        <v>41</v>
      </c>
      <c r="P19" s="40" t="str">
        <f t="shared" si="2"/>
        <v>Extremo</v>
      </c>
      <c r="Q19" s="41" t="s">
        <v>42</v>
      </c>
      <c r="R19" s="38" t="s">
        <v>103</v>
      </c>
      <c r="S19" s="86" t="s">
        <v>104</v>
      </c>
      <c r="T19" s="39" t="s">
        <v>49</v>
      </c>
      <c r="U19" s="87">
        <f t="shared" si="9"/>
        <v>25</v>
      </c>
      <c r="V19" s="39" t="s">
        <v>50</v>
      </c>
      <c r="W19" s="47">
        <f t="shared" si="10"/>
        <v>15</v>
      </c>
      <c r="X19" s="88">
        <f t="shared" si="3"/>
        <v>40</v>
      </c>
      <c r="Y19" s="47">
        <f t="shared" si="11"/>
        <v>8</v>
      </c>
      <c r="Z19" s="39">
        <v>0</v>
      </c>
      <c r="AA19" s="47">
        <f t="shared" si="4"/>
        <v>12</v>
      </c>
      <c r="AB19" s="40" t="str">
        <f t="shared" si="5"/>
        <v>Rara vez</v>
      </c>
      <c r="AC19" s="47">
        <f t="shared" si="6"/>
        <v>100</v>
      </c>
      <c r="AD19" s="40" t="str">
        <f t="shared" si="7"/>
        <v>Catastrófico</v>
      </c>
      <c r="AE19" s="40" t="str">
        <f t="shared" si="8"/>
        <v>Extremo</v>
      </c>
      <c r="AF19" s="39" t="s">
        <v>51</v>
      </c>
      <c r="AG19" s="39" t="s">
        <v>105</v>
      </c>
      <c r="AH19" s="166" t="s">
        <v>199</v>
      </c>
      <c r="AI19" s="39" t="s">
        <v>106</v>
      </c>
      <c r="AJ19" s="74" t="s">
        <v>54</v>
      </c>
    </row>
    <row r="20" spans="2:36" ht="192" customHeight="1" thickBot="1" x14ac:dyDescent="0.3">
      <c r="B20" s="159"/>
      <c r="C20" s="60"/>
      <c r="D20" s="60"/>
      <c r="E20" s="61"/>
      <c r="F20" s="62"/>
      <c r="G20" s="62"/>
      <c r="H20" s="62"/>
      <c r="I20" s="62"/>
      <c r="J20" s="62"/>
      <c r="K20" s="62"/>
      <c r="L20" s="63"/>
      <c r="M20" s="62"/>
      <c r="N20" s="63"/>
      <c r="O20" s="64" t="s">
        <v>41</v>
      </c>
      <c r="P20" s="63"/>
      <c r="Q20" s="64" t="s">
        <v>42</v>
      </c>
      <c r="R20" s="61"/>
      <c r="S20" s="66"/>
      <c r="T20" s="62"/>
      <c r="U20" s="67"/>
      <c r="V20" s="62"/>
      <c r="W20" s="68"/>
      <c r="X20" s="69"/>
      <c r="Y20" s="68"/>
      <c r="Z20" s="70"/>
      <c r="AA20" s="68"/>
      <c r="AB20" s="63"/>
      <c r="AC20" s="68"/>
      <c r="AD20" s="63"/>
      <c r="AE20" s="63"/>
      <c r="AF20" s="62"/>
      <c r="AG20" s="62"/>
      <c r="AH20" s="167"/>
      <c r="AI20" s="62"/>
      <c r="AJ20" s="81"/>
    </row>
    <row r="21" spans="2:36" ht="192" customHeight="1" x14ac:dyDescent="0.25">
      <c r="B21" s="157" t="s">
        <v>107</v>
      </c>
      <c r="C21" s="37" t="str">
        <f>VLOOKUP(B21,Hoja1!A:C,2,FALSE)</f>
        <v>Administrar los bienes y servicios generales; a través de la ejecución de planes y procedimientos, que garanticen el optimo funcionamiento de la entidad de acuerdo con los principios de eficiencia, eficacia, economía, transparencia y publicidad.</v>
      </c>
      <c r="D21" s="37" t="str">
        <f>VLOOKUP(B21,Hoja1!A:C,3,FALSE)</f>
        <v>El proceso de Bienes y servicios generales, aplica para establecer las actividades relacionadas con la adquisición, planeación, administración, verificación y seguimiento a la gestión de los bienes y servicios.</v>
      </c>
      <c r="E21" s="38" t="s">
        <v>108</v>
      </c>
      <c r="F21" s="39" t="s">
        <v>109</v>
      </c>
      <c r="G21" s="39" t="s">
        <v>57</v>
      </c>
      <c r="H21" s="39" t="s">
        <v>110</v>
      </c>
      <c r="I21" s="39" t="s">
        <v>39</v>
      </c>
      <c r="J21" s="39" t="s">
        <v>40</v>
      </c>
      <c r="K21" s="39">
        <v>20</v>
      </c>
      <c r="L21" s="40" t="str">
        <f t="shared" si="0"/>
        <v>Rara vez</v>
      </c>
      <c r="M21" s="39">
        <v>60</v>
      </c>
      <c r="N21" s="40" t="str">
        <f t="shared" si="1"/>
        <v>Moderado</v>
      </c>
      <c r="O21" s="41" t="s">
        <v>41</v>
      </c>
      <c r="P21" s="40" t="str">
        <f t="shared" si="2"/>
        <v>Moderado</v>
      </c>
      <c r="Q21" s="41" t="s">
        <v>42</v>
      </c>
      <c r="R21" s="42" t="s">
        <v>111</v>
      </c>
      <c r="S21" s="73" t="s">
        <v>163</v>
      </c>
      <c r="T21" s="41" t="s">
        <v>49</v>
      </c>
      <c r="U21" s="44">
        <f t="shared" si="9"/>
        <v>25</v>
      </c>
      <c r="V21" s="41" t="s">
        <v>50</v>
      </c>
      <c r="W21" s="45">
        <f t="shared" si="10"/>
        <v>15</v>
      </c>
      <c r="X21" s="46">
        <f t="shared" si="3"/>
        <v>40</v>
      </c>
      <c r="Y21" s="45">
        <f>IF(OR(T21="Preventivo",T21="Detectivo"),(X21*K21)/100,"0")</f>
        <v>8</v>
      </c>
      <c r="Z21" s="41">
        <v>0</v>
      </c>
      <c r="AA21" s="47">
        <f t="shared" si="4"/>
        <v>12</v>
      </c>
      <c r="AB21" s="40" t="str">
        <f t="shared" si="5"/>
        <v>Rara vez</v>
      </c>
      <c r="AC21" s="47">
        <f>IF(M21&lt;&gt;"",M21-SUM(Z22),"")</f>
        <v>60</v>
      </c>
      <c r="AD21" s="40" t="str">
        <f t="shared" si="7"/>
        <v>Moderado</v>
      </c>
      <c r="AE21" s="40" t="str">
        <f t="shared" si="8"/>
        <v>Moderado</v>
      </c>
      <c r="AF21" s="39" t="s">
        <v>89</v>
      </c>
      <c r="AG21" s="143" t="s">
        <v>165</v>
      </c>
      <c r="AH21" s="143" t="s">
        <v>165</v>
      </c>
      <c r="AI21" s="39" t="s">
        <v>112</v>
      </c>
      <c r="AJ21" s="74" t="s">
        <v>54</v>
      </c>
    </row>
    <row r="22" spans="2:36" ht="192" customHeight="1" thickBot="1" x14ac:dyDescent="0.3">
      <c r="B22" s="159"/>
      <c r="C22" s="60"/>
      <c r="D22" s="60"/>
      <c r="E22" s="61"/>
      <c r="F22" s="62"/>
      <c r="G22" s="62"/>
      <c r="H22" s="62"/>
      <c r="I22" s="62"/>
      <c r="J22" s="62"/>
      <c r="K22" s="62"/>
      <c r="L22" s="63"/>
      <c r="M22" s="62"/>
      <c r="N22" s="63"/>
      <c r="O22" s="64" t="s">
        <v>41</v>
      </c>
      <c r="P22" s="63"/>
      <c r="Q22" s="64" t="s">
        <v>42</v>
      </c>
      <c r="R22" s="76" t="s">
        <v>113</v>
      </c>
      <c r="S22" s="77" t="s">
        <v>164</v>
      </c>
      <c r="T22" s="64" t="s">
        <v>114</v>
      </c>
      <c r="U22" s="78">
        <f t="shared" si="9"/>
        <v>10</v>
      </c>
      <c r="V22" s="64" t="s">
        <v>50</v>
      </c>
      <c r="W22" s="79">
        <f t="shared" si="10"/>
        <v>15</v>
      </c>
      <c r="X22" s="80">
        <f t="shared" si="3"/>
        <v>25</v>
      </c>
      <c r="Y22" s="79" t="str">
        <f>IF(OR(T22="Preventivo",T22="Detectivo"),(X22*K22)/100,"0")</f>
        <v>0</v>
      </c>
      <c r="Z22" s="79">
        <f>IF(OR(T22="Preventivo",T22="Detectivo",T22="Correctivo"),(X22*M$22)/100,"0")</f>
        <v>0</v>
      </c>
      <c r="AA22" s="68"/>
      <c r="AB22" s="63"/>
      <c r="AC22" s="68"/>
      <c r="AD22" s="63"/>
      <c r="AE22" s="63"/>
      <c r="AF22" s="62"/>
      <c r="AG22" s="144" t="s">
        <v>165</v>
      </c>
      <c r="AH22" s="144" t="s">
        <v>165</v>
      </c>
      <c r="AI22" s="62"/>
      <c r="AJ22" s="81"/>
    </row>
    <row r="23" spans="2:36" ht="192" customHeight="1" thickBot="1" x14ac:dyDescent="0.3">
      <c r="B23" s="156" t="s">
        <v>115</v>
      </c>
      <c r="C23" s="28" t="str">
        <f>VLOOKUP(B23,Hoja1!A:C,2,FALSE)</f>
        <v>Formular e implementar políticas, planes, programas y proyectos con el propósito de fomentar  la competitividad, mejorar la productividad, la innovación y el desarrollo económico de la ciudad.</v>
      </c>
      <c r="D23" s="28" t="str">
        <f>VLOOKUP(B23,Hoja1!A:C,3,FALSE)</f>
        <v xml:space="preserve">Cubre desde la articulación con actores del ecosistema de competitividad de la región, fortalecimiento empresarial en temas de exportaciones e innovación, la realización o participación de eventos de posicionamiento internacional hasta la Formulación e implementar acciones correctivas y de mejora.	
</v>
      </c>
      <c r="E23" s="29" t="s">
        <v>116</v>
      </c>
      <c r="F23" s="151" t="s">
        <v>188</v>
      </c>
      <c r="G23" s="30" t="s">
        <v>75</v>
      </c>
      <c r="H23" s="30" t="s">
        <v>189</v>
      </c>
      <c r="I23" s="30" t="s">
        <v>39</v>
      </c>
      <c r="J23" s="30" t="s">
        <v>40</v>
      </c>
      <c r="K23" s="30">
        <v>40</v>
      </c>
      <c r="L23" s="31" t="str">
        <f t="shared" si="0"/>
        <v>Improbable</v>
      </c>
      <c r="M23" s="30">
        <v>80</v>
      </c>
      <c r="N23" s="31" t="str">
        <f t="shared" si="1"/>
        <v>Mayor</v>
      </c>
      <c r="O23" s="30" t="s">
        <v>41</v>
      </c>
      <c r="P23" s="31" t="str">
        <f t="shared" si="2"/>
        <v>Alto</v>
      </c>
      <c r="Q23" s="30" t="s">
        <v>42</v>
      </c>
      <c r="R23" s="85" t="s">
        <v>117</v>
      </c>
      <c r="S23" s="152" t="s">
        <v>190</v>
      </c>
      <c r="T23" s="30" t="s">
        <v>49</v>
      </c>
      <c r="U23" s="33">
        <f t="shared" si="9"/>
        <v>25</v>
      </c>
      <c r="V23" s="30" t="s">
        <v>50</v>
      </c>
      <c r="W23" s="34">
        <f t="shared" si="10"/>
        <v>15</v>
      </c>
      <c r="X23" s="35">
        <f t="shared" si="3"/>
        <v>40</v>
      </c>
      <c r="Y23" s="34">
        <f t="shared" si="11"/>
        <v>16</v>
      </c>
      <c r="Z23" s="89">
        <v>0</v>
      </c>
      <c r="AA23" s="34">
        <f t="shared" si="4"/>
        <v>24</v>
      </c>
      <c r="AB23" s="31" t="str">
        <f t="shared" si="5"/>
        <v>Improbable</v>
      </c>
      <c r="AC23" s="34">
        <f t="shared" si="6"/>
        <v>80</v>
      </c>
      <c r="AD23" s="31" t="str">
        <f t="shared" si="7"/>
        <v>Mayor</v>
      </c>
      <c r="AE23" s="31" t="str">
        <f t="shared" si="8"/>
        <v>Alto</v>
      </c>
      <c r="AF23" s="30" t="s">
        <v>51</v>
      </c>
      <c r="AG23" s="30" t="s">
        <v>191</v>
      </c>
      <c r="AH23" s="30" t="s">
        <v>200</v>
      </c>
      <c r="AI23" s="30" t="s">
        <v>192</v>
      </c>
      <c r="AJ23" s="36" t="s">
        <v>193</v>
      </c>
    </row>
    <row r="24" spans="2:36" ht="192" customHeight="1" thickBot="1" x14ac:dyDescent="0.3">
      <c r="B24" s="156" t="s">
        <v>118</v>
      </c>
      <c r="C24" s="28" t="str">
        <f>VLOOKUP(B24,Hoja1!A:C,2,FALSE)</f>
        <v xml:space="preserve">Formular, implementar y gestionar el seguimiento y evaluación de políticas, planes, programas y proyectos en materia de abastecimiento de alimentos, seguridad alimentaria y el desarrollo sostenible de la ruralidad del Distrito Capital.                                
</v>
      </c>
      <c r="D24" s="28" t="str">
        <f>VLOOKUP(B24,Hoja1!A:C,3,FALSE)</f>
        <v xml:space="preserve">Inicia desde el diseño, formulación, implementación de políticas, planes y proyectos para incrementar la sostenibilidad del sistema de abastecimiento alimentario, seguridad alimentaria  y los modelos de producción agropecuario de la ruralidad de Bogotá, hasta el seguimiento y evaluación sobre  los objetivos y metas.				
</v>
      </c>
      <c r="E24" s="29" t="s">
        <v>119</v>
      </c>
      <c r="F24" s="30" t="s">
        <v>184</v>
      </c>
      <c r="G24" s="30" t="s">
        <v>75</v>
      </c>
      <c r="H24" s="30" t="s">
        <v>120</v>
      </c>
      <c r="I24" s="30" t="s">
        <v>39</v>
      </c>
      <c r="J24" s="30" t="s">
        <v>40</v>
      </c>
      <c r="K24" s="30">
        <v>20</v>
      </c>
      <c r="L24" s="31" t="str">
        <f t="shared" si="0"/>
        <v>Rara vez</v>
      </c>
      <c r="M24" s="30">
        <v>80</v>
      </c>
      <c r="N24" s="31" t="str">
        <f t="shared" si="1"/>
        <v>Mayor</v>
      </c>
      <c r="O24" s="30" t="s">
        <v>41</v>
      </c>
      <c r="P24" s="31" t="str">
        <f t="shared" si="2"/>
        <v>Alto</v>
      </c>
      <c r="Q24" s="90"/>
      <c r="R24" s="85" t="s">
        <v>121</v>
      </c>
      <c r="S24" s="32" t="s">
        <v>185</v>
      </c>
      <c r="T24" s="30" t="s">
        <v>49</v>
      </c>
      <c r="U24" s="33">
        <f t="shared" si="9"/>
        <v>25</v>
      </c>
      <c r="V24" s="30" t="s">
        <v>50</v>
      </c>
      <c r="W24" s="34">
        <f t="shared" si="10"/>
        <v>15</v>
      </c>
      <c r="X24" s="35">
        <f t="shared" si="3"/>
        <v>40</v>
      </c>
      <c r="Y24" s="34">
        <f t="shared" si="11"/>
        <v>8</v>
      </c>
      <c r="Z24" s="30">
        <v>0</v>
      </c>
      <c r="AA24" s="34">
        <f t="shared" ref="AA24" si="12">IF(K24&lt;&gt;"",K24-SUM(Y24),"")</f>
        <v>12</v>
      </c>
      <c r="AB24" s="31" t="str">
        <f t="shared" si="5"/>
        <v>Rara vez</v>
      </c>
      <c r="AC24" s="34">
        <f t="shared" si="6"/>
        <v>80</v>
      </c>
      <c r="AD24" s="31" t="str">
        <f t="shared" si="7"/>
        <v>Mayor</v>
      </c>
      <c r="AE24" s="31" t="str">
        <f t="shared" si="8"/>
        <v>Alto</v>
      </c>
      <c r="AF24" s="30" t="s">
        <v>51</v>
      </c>
      <c r="AG24" s="30" t="s">
        <v>186</v>
      </c>
      <c r="AH24" s="30" t="s">
        <v>183</v>
      </c>
      <c r="AI24" s="30" t="s">
        <v>187</v>
      </c>
      <c r="AJ24" s="36" t="s">
        <v>54</v>
      </c>
    </row>
    <row r="25" spans="2:36" ht="192" customHeight="1" x14ac:dyDescent="0.25">
      <c r="B25" s="157" t="s">
        <v>122</v>
      </c>
      <c r="C25" s="37" t="str">
        <f>VLOOKUP(B25,Hoja1!A:C,2,FALSE)</f>
        <v xml:space="preserve">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				
</v>
      </c>
      <c r="D25" s="37" t="str">
        <f>VLOOKUP(B25,Hoja1!A:C,3,FALSE)</f>
        <v xml:space="preserve">El proceso inicia estableciendo los parametros determinados por el Plan de Desarrollo e identificando las acciones para su cumplimiento, continua con el diseño e implementacón de estrategias y servicios que permiten ejecutar las acciones requeridas de acuerdo a la misión de las areas que hacen parte del proceso y termina con el seguimiento y evaluación de la implementación de las estrategias.				
</v>
      </c>
      <c r="E25" s="38" t="s">
        <v>123</v>
      </c>
      <c r="F25" s="145" t="s">
        <v>124</v>
      </c>
      <c r="G25" s="39" t="s">
        <v>57</v>
      </c>
      <c r="H25" s="39" t="s">
        <v>125</v>
      </c>
      <c r="I25" s="39" t="s">
        <v>39</v>
      </c>
      <c r="J25" s="39" t="s">
        <v>40</v>
      </c>
      <c r="K25" s="39">
        <v>40</v>
      </c>
      <c r="L25" s="40" t="str">
        <f t="shared" si="0"/>
        <v>Improbable</v>
      </c>
      <c r="M25" s="39">
        <v>80</v>
      </c>
      <c r="N25" s="40" t="str">
        <f t="shared" si="1"/>
        <v>Mayor</v>
      </c>
      <c r="O25" s="41" t="s">
        <v>41</v>
      </c>
      <c r="P25" s="40" t="str">
        <f t="shared" si="2"/>
        <v>Alto</v>
      </c>
      <c r="Q25" s="91"/>
      <c r="R25" s="42" t="s">
        <v>126</v>
      </c>
      <c r="S25" s="43" t="s">
        <v>176</v>
      </c>
      <c r="T25" s="41" t="s">
        <v>49</v>
      </c>
      <c r="U25" s="44">
        <f t="shared" si="9"/>
        <v>25</v>
      </c>
      <c r="V25" s="41" t="s">
        <v>50</v>
      </c>
      <c r="W25" s="45">
        <f t="shared" si="10"/>
        <v>15</v>
      </c>
      <c r="X25" s="46">
        <f t="shared" si="3"/>
        <v>40</v>
      </c>
      <c r="Y25" s="45">
        <f t="shared" si="11"/>
        <v>16</v>
      </c>
      <c r="Z25" s="41">
        <v>0</v>
      </c>
      <c r="AA25" s="47">
        <f>IF(K25&lt;&gt;"",K25-SUM(Y25:Y26),"")</f>
        <v>14.399999999999999</v>
      </c>
      <c r="AB25" s="40" t="str">
        <f t="shared" si="5"/>
        <v>Rara vez</v>
      </c>
      <c r="AC25" s="47">
        <f t="shared" si="6"/>
        <v>80</v>
      </c>
      <c r="AD25" s="40" t="str">
        <f t="shared" si="7"/>
        <v>Mayor</v>
      </c>
      <c r="AE25" s="40" t="str">
        <f t="shared" si="8"/>
        <v>Alto</v>
      </c>
      <c r="AF25" s="39" t="s">
        <v>51</v>
      </c>
      <c r="AG25" s="41" t="s">
        <v>177</v>
      </c>
      <c r="AH25" s="41" t="s">
        <v>183</v>
      </c>
      <c r="AI25" s="39" t="s">
        <v>127</v>
      </c>
      <c r="AJ25" s="74" t="s">
        <v>54</v>
      </c>
    </row>
    <row r="26" spans="2:36" ht="192" customHeight="1" thickBot="1" x14ac:dyDescent="0.3">
      <c r="B26" s="159"/>
      <c r="C26" s="60"/>
      <c r="D26" s="60"/>
      <c r="E26" s="61"/>
      <c r="F26" s="146"/>
      <c r="G26" s="62"/>
      <c r="H26" s="62"/>
      <c r="I26" s="62"/>
      <c r="J26" s="62"/>
      <c r="K26" s="62"/>
      <c r="L26" s="63"/>
      <c r="M26" s="62"/>
      <c r="N26" s="63"/>
      <c r="O26" s="92"/>
      <c r="P26" s="63"/>
      <c r="Q26" s="92"/>
      <c r="R26" s="76" t="s">
        <v>128</v>
      </c>
      <c r="S26" s="82" t="s">
        <v>129</v>
      </c>
      <c r="T26" s="64" t="s">
        <v>49</v>
      </c>
      <c r="U26" s="78">
        <f t="shared" si="9"/>
        <v>25</v>
      </c>
      <c r="V26" s="64" t="s">
        <v>50</v>
      </c>
      <c r="W26" s="79">
        <f t="shared" si="10"/>
        <v>15</v>
      </c>
      <c r="X26" s="80">
        <f t="shared" si="3"/>
        <v>40</v>
      </c>
      <c r="Y26" s="79">
        <f>IF(OR(T26="Preventivo",T26="Detectivo"),((K25-Y25)*X26/100),"0")</f>
        <v>9.6</v>
      </c>
      <c r="Z26" s="64">
        <v>0</v>
      </c>
      <c r="AA26" s="68"/>
      <c r="AB26" s="63"/>
      <c r="AC26" s="68"/>
      <c r="AD26" s="63"/>
      <c r="AE26" s="63"/>
      <c r="AF26" s="62"/>
      <c r="AG26" s="64" t="s">
        <v>178</v>
      </c>
      <c r="AH26" s="64" t="s">
        <v>201</v>
      </c>
      <c r="AI26" s="62"/>
      <c r="AJ26" s="81"/>
    </row>
    <row r="27" spans="2:36" ht="192" customHeight="1" x14ac:dyDescent="0.25">
      <c r="B27" s="160" t="s">
        <v>130</v>
      </c>
      <c r="C27" s="94" t="str">
        <f>VLOOKUP(B27,Hoja1!A:C,2,FALSE)</f>
        <v>Mejorar la calidad del empleo en Bogotá, a través del desarrollo de políticas activas de empleo que permitan la articulación efectiva de la oferta y la demanda de trabajo.</v>
      </c>
      <c r="D27" s="94" t="str">
        <f>VLOOKUP(B27,Hoja1!A:C,3,FALSE)</f>
        <v>El proceso inicia con el diseño, contrucción y formulación de estrategías que permitan el cumplimiento de las políticas activas de empleo, continua con la implementación de las estrategías definidas y termina con el seguimiento y evaluación de las mismas.</v>
      </c>
      <c r="E27" s="153" t="s">
        <v>131</v>
      </c>
      <c r="F27" s="148" t="s">
        <v>179</v>
      </c>
      <c r="G27" s="148" t="s">
        <v>57</v>
      </c>
      <c r="H27" s="148" t="s">
        <v>180</v>
      </c>
      <c r="I27" s="148" t="s">
        <v>39</v>
      </c>
      <c r="J27" s="148" t="s">
        <v>40</v>
      </c>
      <c r="K27" s="148">
        <v>60</v>
      </c>
      <c r="L27" s="154" t="str">
        <f t="shared" ref="L27" si="13">IF(K27&lt;=0,"",IF(K27=20,"Rara vez",IF(K27=40,"Improbable",IF(K27=60,"Posible",IF(K27=80,"Probable",IF(K27=100,"Casi seguro"))))))</f>
        <v>Posible</v>
      </c>
      <c r="M27" s="148">
        <v>80</v>
      </c>
      <c r="N27" s="154" t="str">
        <f t="shared" ref="N27" si="14">IF(M27=60,"Moderado",IF(M27=80,"Mayor",IF(M27=100,"Catastrófico",0)))</f>
        <v>Mayor</v>
      </c>
      <c r="O27" s="41" t="s">
        <v>41</v>
      </c>
      <c r="P27" s="154" t="str">
        <f t="shared" ref="P27" si="15">IF(OR(AND(L27="Rara vez",N27="Moderado"),AND(L27="Improbable",N27="Moderado"),AND(L27="Posible",N27="Moderado"),AND(L27="Improbable",N27="Menor"),AND(L27="Posible",N27="Menor"),AND(L27="Posible",N27="Insignificante"),AND(L27="Probable",N27="Insignificante"),AND(L27="Probable",N27="Menor")),"Moderado",IF(OR(AND(L27="Rara vez",N27="Mayor"),AND(L27="Improbable",N27="Mayor"),AND(L27="Posible",N27="Mayor"),AND(L27="Probable",N27="Moderado"),AND(L27="Probable",N27="Mayor"),AND(L27="Casi seguro",N27="Mayor"),AND(L27="Casi seguro",N27="Moderado"),AND(L27="Casi seguro",N27="Menor"),AND(L27="Casi seguro",N27="Insignificante")),"Alto",IF(OR(AND(L27="Rara vez",N27="Catastrófico"),AND(L27="Improbable",N27="Catastrófico"),AND(L27="Posible",N27="Catastrófico"),AND(L27="Probable",N27="Catastrófico"),AND(L27="Casi seguro",N27="Catastrófico")),"Extremo",IF(OR(AND(L27="Rara vez",N27="Menor"),AND(L27="Rara vez",N27="Insignificante"),AND(L27="Improbable",N27="Insignificante")),"Bajo","Sin Zona"))))</f>
        <v>Alto</v>
      </c>
      <c r="Q27" s="91"/>
      <c r="R27" s="42" t="s">
        <v>132</v>
      </c>
      <c r="S27" s="152" t="s">
        <v>181</v>
      </c>
      <c r="T27" s="41" t="s">
        <v>49</v>
      </c>
      <c r="U27" s="44">
        <f t="shared" si="9"/>
        <v>25</v>
      </c>
      <c r="V27" s="41" t="s">
        <v>50</v>
      </c>
      <c r="W27" s="45">
        <f t="shared" si="10"/>
        <v>15</v>
      </c>
      <c r="X27" s="46">
        <f t="shared" si="3"/>
        <v>40</v>
      </c>
      <c r="Y27" s="45">
        <f t="shared" si="11"/>
        <v>24</v>
      </c>
      <c r="Z27" s="41">
        <v>0</v>
      </c>
      <c r="AA27" s="45">
        <f>IF(K27&lt;&gt;"",K27-SUM(Y27:Y27),"")</f>
        <v>36</v>
      </c>
      <c r="AB27" s="93" t="str">
        <f t="shared" si="5"/>
        <v>Improbable</v>
      </c>
      <c r="AC27" s="45">
        <f t="shared" si="6"/>
        <v>80</v>
      </c>
      <c r="AD27" s="93" t="str">
        <f t="shared" si="7"/>
        <v>Mayor</v>
      </c>
      <c r="AE27" s="93" t="str">
        <f t="shared" si="8"/>
        <v>Alto</v>
      </c>
      <c r="AF27" s="41" t="s">
        <v>51</v>
      </c>
      <c r="AG27" s="155" t="s">
        <v>182</v>
      </c>
      <c r="AH27" s="41" t="s">
        <v>183</v>
      </c>
      <c r="AI27" s="41" t="s">
        <v>133</v>
      </c>
      <c r="AJ27" s="95" t="s">
        <v>54</v>
      </c>
    </row>
    <row r="28" spans="2:36" s="113" customFormat="1" x14ac:dyDescent="0.25">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row>
    <row r="29" spans="2:36" s="113" customFormat="1" x14ac:dyDescent="0.25">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row>
    <row r="30" spans="2:36" x14ac:dyDescent="0.25">
      <c r="B30" s="111" t="s">
        <v>5</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row>
    <row r="31" spans="2:36" x14ac:dyDescent="0.25">
      <c r="B31" s="12" t="s">
        <v>6</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2:36" x14ac:dyDescent="0.25">
      <c r="B32" s="114" t="s">
        <v>159</v>
      </c>
      <c r="C32" s="115"/>
      <c r="D32" s="115"/>
      <c r="E32" s="115"/>
      <c r="F32" s="115"/>
      <c r="G32" s="115"/>
      <c r="H32" s="115"/>
      <c r="I32" s="116"/>
      <c r="J32" s="114" t="s">
        <v>160</v>
      </c>
      <c r="K32" s="115"/>
      <c r="L32" s="115"/>
      <c r="M32" s="115"/>
      <c r="N32" s="115"/>
      <c r="O32" s="115"/>
      <c r="P32" s="115"/>
      <c r="Q32" s="115"/>
      <c r="R32" s="115"/>
      <c r="S32" s="115"/>
      <c r="T32" s="115"/>
      <c r="U32" s="115"/>
      <c r="V32" s="116"/>
      <c r="W32" s="117" t="s">
        <v>161</v>
      </c>
      <c r="X32" s="118"/>
      <c r="Y32" s="118"/>
      <c r="Z32" s="118"/>
      <c r="AA32" s="118"/>
      <c r="AB32" s="118"/>
      <c r="AC32" s="118"/>
      <c r="AD32" s="118"/>
      <c r="AE32" s="118"/>
      <c r="AF32" s="118"/>
      <c r="AG32" s="118"/>
    </row>
    <row r="35" spans="27:27" x14ac:dyDescent="0.25">
      <c r="AA35" t="s">
        <v>8</v>
      </c>
    </row>
  </sheetData>
  <mergeCells count="191">
    <mergeCell ref="AF16:AF17"/>
    <mergeCell ref="AG12:AG13"/>
    <mergeCell ref="J32:V32"/>
    <mergeCell ref="B32:I32"/>
    <mergeCell ref="W32:AG32"/>
    <mergeCell ref="AF25:AF26"/>
    <mergeCell ref="AI25:AI26"/>
    <mergeCell ref="AJ25:AJ26"/>
    <mergeCell ref="AI21:AI22"/>
    <mergeCell ref="AJ21:AJ22"/>
    <mergeCell ref="B25:B26"/>
    <mergeCell ref="C25:C26"/>
    <mergeCell ref="D25:D26"/>
    <mergeCell ref="E25:E26"/>
    <mergeCell ref="F25:F26"/>
    <mergeCell ref="G25:G26"/>
    <mergeCell ref="H25:H26"/>
    <mergeCell ref="I25:I26"/>
    <mergeCell ref="J25:J26"/>
    <mergeCell ref="K25:K26"/>
    <mergeCell ref="L25:L26"/>
    <mergeCell ref="M25:M26"/>
    <mergeCell ref="N25:N26"/>
    <mergeCell ref="P25:P26"/>
    <mergeCell ref="L21:L22"/>
    <mergeCell ref="M21:M22"/>
    <mergeCell ref="N21:N22"/>
    <mergeCell ref="P21:P22"/>
    <mergeCell ref="AA21:AA22"/>
    <mergeCell ref="AH12:AH13"/>
    <mergeCell ref="AE16:AE17"/>
    <mergeCell ref="AI16:AI17"/>
    <mergeCell ref="AJ16:AJ17"/>
    <mergeCell ref="B19:B20"/>
    <mergeCell ref="C19:C20"/>
    <mergeCell ref="D19:D20"/>
    <mergeCell ref="E19:E20"/>
    <mergeCell ref="F19:F20"/>
    <mergeCell ref="G19:G20"/>
    <mergeCell ref="H19:H20"/>
    <mergeCell ref="I19:I20"/>
    <mergeCell ref="J19:J20"/>
    <mergeCell ref="K19:K20"/>
    <mergeCell ref="L19:L20"/>
    <mergeCell ref="M19:M20"/>
    <mergeCell ref="N19:N20"/>
    <mergeCell ref="AF14:AF15"/>
    <mergeCell ref="AI14:AI15"/>
    <mergeCell ref="AJ14:AJ15"/>
    <mergeCell ref="B16:B17"/>
    <mergeCell ref="C16:C17"/>
    <mergeCell ref="D16:D17"/>
    <mergeCell ref="E16:E17"/>
    <mergeCell ref="F16:F17"/>
    <mergeCell ref="G16:G17"/>
    <mergeCell ref="H16:H17"/>
    <mergeCell ref="I16:I17"/>
    <mergeCell ref="J16:J17"/>
    <mergeCell ref="K16:K17"/>
    <mergeCell ref="L16:L17"/>
    <mergeCell ref="M16:M17"/>
    <mergeCell ref="N16:N17"/>
    <mergeCell ref="AI12:AI13"/>
    <mergeCell ref="AJ12:AJ13"/>
    <mergeCell ref="B14:B15"/>
    <mergeCell ref="C14:C15"/>
    <mergeCell ref="D14:D15"/>
    <mergeCell ref="E14:E15"/>
    <mergeCell ref="F14:F15"/>
    <mergeCell ref="G14:G15"/>
    <mergeCell ref="H14:H15"/>
    <mergeCell ref="I14:I15"/>
    <mergeCell ref="J14:J15"/>
    <mergeCell ref="K14:K15"/>
    <mergeCell ref="L14:L15"/>
    <mergeCell ref="M14:M15"/>
    <mergeCell ref="N14:N15"/>
    <mergeCell ref="P14:P15"/>
    <mergeCell ref="L12:L13"/>
    <mergeCell ref="M12:M13"/>
    <mergeCell ref="N12:N13"/>
    <mergeCell ref="P12:P13"/>
    <mergeCell ref="AA12:AA13"/>
    <mergeCell ref="B6:J6"/>
    <mergeCell ref="K6:Q6"/>
    <mergeCell ref="R6:Z6"/>
    <mergeCell ref="AA6:AJ6"/>
    <mergeCell ref="R7:S7"/>
    <mergeCell ref="T7:U7"/>
    <mergeCell ref="V7:W7"/>
    <mergeCell ref="B9:B11"/>
    <mergeCell ref="C9:C11"/>
    <mergeCell ref="D9:D11"/>
    <mergeCell ref="E9:E11"/>
    <mergeCell ref="F9:F11"/>
    <mergeCell ref="G9:G11"/>
    <mergeCell ref="H9:H11"/>
    <mergeCell ref="AA25:AA26"/>
    <mergeCell ref="AB25:AB26"/>
    <mergeCell ref="AC25:AC26"/>
    <mergeCell ref="AD25:AD26"/>
    <mergeCell ref="AE25:AE26"/>
    <mergeCell ref="AB19:AB20"/>
    <mergeCell ref="AC19:AC20"/>
    <mergeCell ref="AD19:AD20"/>
    <mergeCell ref="AE19:AE20"/>
    <mergeCell ref="AF19:AF20"/>
    <mergeCell ref="AB21:AB22"/>
    <mergeCell ref="AC21:AC22"/>
    <mergeCell ref="AD21:AD22"/>
    <mergeCell ref="AE21:AE22"/>
    <mergeCell ref="AF21:AF22"/>
    <mergeCell ref="P19:P20"/>
    <mergeCell ref="R19:R20"/>
    <mergeCell ref="S19:S20"/>
    <mergeCell ref="T19:T20"/>
    <mergeCell ref="U19:U20"/>
    <mergeCell ref="V19:V20"/>
    <mergeCell ref="W19:W20"/>
    <mergeCell ref="X19:X20"/>
    <mergeCell ref="Y19:Y20"/>
    <mergeCell ref="Z19:Z20"/>
    <mergeCell ref="AA19:AA20"/>
    <mergeCell ref="G21:G22"/>
    <mergeCell ref="H21:H22"/>
    <mergeCell ref="I21:I22"/>
    <mergeCell ref="J21:J22"/>
    <mergeCell ref="K21:K22"/>
    <mergeCell ref="B21:B22"/>
    <mergeCell ref="C21:C22"/>
    <mergeCell ref="D21:D22"/>
    <mergeCell ref="E21:E22"/>
    <mergeCell ref="F21:F22"/>
    <mergeCell ref="AG19:AG20"/>
    <mergeCell ref="AH19:AH20"/>
    <mergeCell ref="AI19:AI20"/>
    <mergeCell ref="AJ19:AJ20"/>
    <mergeCell ref="AA14:AA15"/>
    <mergeCell ref="AB14:AB15"/>
    <mergeCell ref="AC14:AC15"/>
    <mergeCell ref="AD14:AD15"/>
    <mergeCell ref="P16:P17"/>
    <mergeCell ref="AA16:AA17"/>
    <mergeCell ref="AB16:AB17"/>
    <mergeCell ref="AC16:AC17"/>
    <mergeCell ref="AD16:AD17"/>
    <mergeCell ref="AB12:AB13"/>
    <mergeCell ref="AC12:AC13"/>
    <mergeCell ref="AD12:AD13"/>
    <mergeCell ref="AE12:AE13"/>
    <mergeCell ref="AE14:AE15"/>
    <mergeCell ref="AB9:AB11"/>
    <mergeCell ref="AC9:AC11"/>
    <mergeCell ref="AD9:AD11"/>
    <mergeCell ref="AE9:AE11"/>
    <mergeCell ref="AF9:AF11"/>
    <mergeCell ref="AF12:AF13"/>
    <mergeCell ref="L9:L11"/>
    <mergeCell ref="M9:M11"/>
    <mergeCell ref="N9:N11"/>
    <mergeCell ref="P9:P11"/>
    <mergeCell ref="AA9:AA11"/>
    <mergeCell ref="R10:R11"/>
    <mergeCell ref="S10:S11"/>
    <mergeCell ref="T10:T11"/>
    <mergeCell ref="U10:U11"/>
    <mergeCell ref="V10:V11"/>
    <mergeCell ref="W10:W11"/>
    <mergeCell ref="I9:I11"/>
    <mergeCell ref="J9:J11"/>
    <mergeCell ref="K9:K11"/>
    <mergeCell ref="G12:G13"/>
    <mergeCell ref="H12:H13"/>
    <mergeCell ref="I12:I13"/>
    <mergeCell ref="J12:J13"/>
    <mergeCell ref="K12:K13"/>
    <mergeCell ref="B12:B13"/>
    <mergeCell ref="C12:C13"/>
    <mergeCell ref="D12:D13"/>
    <mergeCell ref="E12:E13"/>
    <mergeCell ref="F12:F13"/>
    <mergeCell ref="AI9:AI11"/>
    <mergeCell ref="AJ9:AJ11"/>
    <mergeCell ref="X10:X11"/>
    <mergeCell ref="Y10:Y11"/>
    <mergeCell ref="Z10:Z11"/>
    <mergeCell ref="E1:AH2"/>
    <mergeCell ref="B30:AJ30"/>
    <mergeCell ref="E3:AH4"/>
    <mergeCell ref="B31:AJ31"/>
    <mergeCell ref="B1:D4"/>
  </mergeCells>
  <conditionalFormatting sqref="O27">
    <cfRule type="expression" dxfId="78" priority="1" stopIfTrue="1">
      <formula>$P27="Bajo"</formula>
    </cfRule>
  </conditionalFormatting>
  <conditionalFormatting sqref="Q8:Q23 O8:O23">
    <cfRule type="expression" dxfId="77" priority="60" stopIfTrue="1">
      <formula>$P8="Bajo"</formula>
    </cfRule>
  </conditionalFormatting>
  <conditionalFormatting sqref="N8:N9 N12 N14 N16 N18:N19 N21 N23">
    <cfRule type="expression" dxfId="76" priority="61" stopIfTrue="1">
      <formula>N8=20</formula>
    </cfRule>
  </conditionalFormatting>
  <conditionalFormatting sqref="N8:N9 N12 N14 N16 N18:N19 N21 N23">
    <cfRule type="expression" dxfId="75" priority="62" stopIfTrue="1">
      <formula>N8=40</formula>
    </cfRule>
  </conditionalFormatting>
  <conditionalFormatting sqref="N8:N9 N12 N14 N16 N18:N19 N21 N23">
    <cfRule type="expression" dxfId="74" priority="63" stopIfTrue="1">
      <formula>N8=60</formula>
    </cfRule>
  </conditionalFormatting>
  <conditionalFormatting sqref="N8:N9 N12 N14 N16 N18:N19 N21 N23">
    <cfRule type="expression" dxfId="73" priority="64" stopIfTrue="1">
      <formula>N8=80</formula>
    </cfRule>
  </conditionalFormatting>
  <conditionalFormatting sqref="N8:N9 N12 N14 N16 N18:N19 N21 N23">
    <cfRule type="expression" dxfId="72" priority="65" stopIfTrue="1">
      <formula>N8=100</formula>
    </cfRule>
  </conditionalFormatting>
  <conditionalFormatting sqref="N8:N9 N12 N14 N16 N18:N19 N21 N23">
    <cfRule type="expression" dxfId="71" priority="66" stopIfTrue="1">
      <formula>N8="Catastrófico"</formula>
    </cfRule>
  </conditionalFormatting>
  <conditionalFormatting sqref="N8:N9 N12 N14 N16 N18:N19 N21 N23">
    <cfRule type="expression" dxfId="70" priority="67" stopIfTrue="1">
      <formula>N8="Mayor"</formula>
    </cfRule>
  </conditionalFormatting>
  <conditionalFormatting sqref="N8:N9 N12 N14 N16 N18:N19 N21 N23">
    <cfRule type="expression" dxfId="69" priority="68" stopIfTrue="1">
      <formula>N8="Moderado"</formula>
    </cfRule>
  </conditionalFormatting>
  <conditionalFormatting sqref="N8:N9 N12 N14 N16 N18:N19 N21 N23">
    <cfRule type="expression" dxfId="68" priority="69" stopIfTrue="1">
      <formula>N8="Baja"</formula>
    </cfRule>
  </conditionalFormatting>
  <conditionalFormatting sqref="N8:N9 N12 N14 N16 N18:N19 N21 N23">
    <cfRule type="expression" dxfId="67" priority="70" stopIfTrue="1">
      <formula>N8="Muy Baja"</formula>
    </cfRule>
  </conditionalFormatting>
  <conditionalFormatting sqref="L8:L9 L12 L14 L16 L18:L19 L21 L23">
    <cfRule type="containsText" dxfId="66" priority="71" operator="containsText" text="Casi Seguro">
      <formula>NOT(ISERROR(SEARCH(("Casi Seguro"),(L8))))</formula>
    </cfRule>
  </conditionalFormatting>
  <conditionalFormatting sqref="L8:L9 L12 L14 L16 L18:L19 L21 L23">
    <cfRule type="containsText" dxfId="65" priority="72" operator="containsText" text="Improbable">
      <formula>NOT(ISERROR(SEARCH(("Improbable"),(L8))))</formula>
    </cfRule>
  </conditionalFormatting>
  <conditionalFormatting sqref="L8:L9 L12 L14 L16 L18:L19 L21 L23">
    <cfRule type="containsText" dxfId="64" priority="73" operator="containsText" text="Rara Vez">
      <formula>NOT(ISERROR(SEARCH(("Rara Vez"),(L8))))</formula>
    </cfRule>
  </conditionalFormatting>
  <conditionalFormatting sqref="L8:L9 L12 L14 L16 L18:L19 L21 L23">
    <cfRule type="containsText" dxfId="63" priority="74" operator="containsText" text="Probable">
      <formula>NOT(ISERROR(SEARCH(("Probable"),(L8))))</formula>
    </cfRule>
  </conditionalFormatting>
  <conditionalFormatting sqref="L8:L9 L12 L14 L16 L18:L19 L21 L23">
    <cfRule type="containsText" dxfId="62" priority="75" operator="containsText" text="Posible">
      <formula>NOT(ISERROR(SEARCH(("Posible"),(L8))))</formula>
    </cfRule>
  </conditionalFormatting>
  <conditionalFormatting sqref="P8:P9 P12 P14 P16 P18:P19 P21 P23">
    <cfRule type="containsText" dxfId="61" priority="76" operator="containsText" text="Bajo">
      <formula>NOT(ISERROR(SEARCH(("Bajo"),(P8))))</formula>
    </cfRule>
  </conditionalFormatting>
  <conditionalFormatting sqref="P8:P9 P12 P14 P16 P18:P19 P21 P23">
    <cfRule type="containsText" dxfId="60" priority="77" operator="containsText" text="Moderado">
      <formula>NOT(ISERROR(SEARCH(("Moderado"),(P8))))</formula>
    </cfRule>
  </conditionalFormatting>
  <conditionalFormatting sqref="P8:P9 P12 P14 P16 P18:P19 P21 P23">
    <cfRule type="containsText" dxfId="59" priority="78" operator="containsText" text="Alto">
      <formula>NOT(ISERROR(SEARCH(("Alto"),(P8))))</formula>
    </cfRule>
  </conditionalFormatting>
  <conditionalFormatting sqref="P8:P9 P12 P14 P16 P18:P19 P21 P23">
    <cfRule type="containsText" dxfId="58" priority="79" operator="containsText" text="Extremo">
      <formula>NOT(ISERROR(SEARCH(("Extremo"),(P8))))</formula>
    </cfRule>
  </conditionalFormatting>
  <conditionalFormatting sqref="AB8:AB9 AB12 AB14 AB16 AB21 AB23:AB25 AB18:AB19 AB27">
    <cfRule type="containsText" dxfId="57" priority="41" operator="containsText" text="Casi Seguro">
      <formula>NOT(ISERROR(SEARCH(("Casi Seguro"),(AB8))))</formula>
    </cfRule>
  </conditionalFormatting>
  <conditionalFormatting sqref="AB8:AB9 AB12 AB14 AB16 AB21 AB23:AB25 AB18:AB19 AB27">
    <cfRule type="containsText" dxfId="56" priority="42" operator="containsText" text="Improbable">
      <formula>NOT(ISERROR(SEARCH(("Improbable"),(AB8))))</formula>
    </cfRule>
  </conditionalFormatting>
  <conditionalFormatting sqref="AB8:AB9 AB12 AB14 AB16 AB21 AB23:AB25 AB18:AB19 AB27">
    <cfRule type="containsText" dxfId="55" priority="43" operator="containsText" text="Rara Vez">
      <formula>NOT(ISERROR(SEARCH(("Rara Vez"),(AB8))))</formula>
    </cfRule>
  </conditionalFormatting>
  <conditionalFormatting sqref="AB8:AB9 AB12 AB14 AB16 AB21 AB23:AB25 AB18:AB19 AB27">
    <cfRule type="containsText" dxfId="54" priority="44" operator="containsText" text="Probable">
      <formula>NOT(ISERROR(SEARCH(("Probable"),(AB8))))</formula>
    </cfRule>
  </conditionalFormatting>
  <conditionalFormatting sqref="AB8:AB9 AB12 AB14 AB16 AB21 AB23:AB25 AB18:AB19 AB27">
    <cfRule type="containsText" dxfId="53" priority="45" operator="containsText" text="Posible">
      <formula>NOT(ISERROR(SEARCH(("Posible"),(AB8))))</formula>
    </cfRule>
  </conditionalFormatting>
  <conditionalFormatting sqref="AD8:AD9 AD12 AD14 AD16 AD21 AD23:AD25 AD18:AD19 AD27">
    <cfRule type="expression" dxfId="52" priority="46" stopIfTrue="1">
      <formula>AD8=20</formula>
    </cfRule>
  </conditionalFormatting>
  <conditionalFormatting sqref="AD8:AD9 AD12 AD14 AD16 AD21 AD23:AD25 AD18:AD19 AD27">
    <cfRule type="expression" dxfId="51" priority="47" stopIfTrue="1">
      <formula>AD8=40</formula>
    </cfRule>
  </conditionalFormatting>
  <conditionalFormatting sqref="AD8:AD9 AD12 AD14 AD16 AD21 AD23:AD25 AD18:AD19 AD27">
    <cfRule type="expression" dxfId="50" priority="48" stopIfTrue="1">
      <formula>AD8=60</formula>
    </cfRule>
  </conditionalFormatting>
  <conditionalFormatting sqref="AD8:AD9 AD12 AD14 AD16 AD21 AD23:AD25 AD18:AD19 AD27">
    <cfRule type="expression" dxfId="49" priority="49" stopIfTrue="1">
      <formula>AD8=80</formula>
    </cfRule>
  </conditionalFormatting>
  <conditionalFormatting sqref="AD8:AD9 AD12 AD14 AD16 AD21 AD23:AD25 AD18:AD19 AD27">
    <cfRule type="expression" dxfId="48" priority="50" stopIfTrue="1">
      <formula>AD8=100</formula>
    </cfRule>
  </conditionalFormatting>
  <conditionalFormatting sqref="AD8:AD9 AD12 AD14 AD16 AD21 AD23:AD25 AD18:AD19 AD27">
    <cfRule type="expression" dxfId="47" priority="51" stopIfTrue="1">
      <formula>AD8="Catastrófico"</formula>
    </cfRule>
  </conditionalFormatting>
  <conditionalFormatting sqref="AD8:AD9 AD12 AD14 AD16 AD21 AD23:AD25 AD18:AD19 AD27">
    <cfRule type="expression" dxfId="46" priority="52" stopIfTrue="1">
      <formula>AD8="Mayor"</formula>
    </cfRule>
  </conditionalFormatting>
  <conditionalFormatting sqref="AD8:AD9 AD12 AD14 AD16 AD21 AD23:AD25 AD18:AD19 AD27">
    <cfRule type="expression" dxfId="45" priority="53" stopIfTrue="1">
      <formula>AD8="Moderado"</formula>
    </cfRule>
  </conditionalFormatting>
  <conditionalFormatting sqref="AD8:AD9 AD12 AD14 AD16 AD21 AD23:AD25 AD18:AD19 AD27">
    <cfRule type="expression" dxfId="44" priority="54" stopIfTrue="1">
      <formula>AD8="Baja"</formula>
    </cfRule>
  </conditionalFormatting>
  <conditionalFormatting sqref="AD8:AD9 AD12 AD14 AD16 AD21 AD23:AD25 AD18:AD19 AD27">
    <cfRule type="expression" dxfId="43" priority="55" stopIfTrue="1">
      <formula>AD8="Muy Baja"</formula>
    </cfRule>
  </conditionalFormatting>
  <conditionalFormatting sqref="AE8:AE9 AE12 AE14 AE16 AE21 AE23:AE25 AE18:AE19 AE27">
    <cfRule type="containsText" dxfId="42" priority="56" operator="containsText" text="Bajo">
      <formula>NOT(ISERROR(SEARCH(("Bajo"),(AE8))))</formula>
    </cfRule>
  </conditionalFormatting>
  <conditionalFormatting sqref="AE8:AE9 AE12 AE14 AE16 AE21 AE23:AE25 AE18:AE19 AE27">
    <cfRule type="containsText" dxfId="41" priority="57" operator="containsText" text="Moderado">
      <formula>NOT(ISERROR(SEARCH(("Moderado"),(AE8))))</formula>
    </cfRule>
  </conditionalFormatting>
  <conditionalFormatting sqref="AE8:AE9 AE12 AE14 AE16 AE21 AE23:AE25 AE18:AE19 AE27">
    <cfRule type="containsText" dxfId="40" priority="58" operator="containsText" text="Alto">
      <formula>NOT(ISERROR(SEARCH(("Alto"),(AE8))))</formula>
    </cfRule>
  </conditionalFormatting>
  <conditionalFormatting sqref="AE8:AE9 AE12 AE14 AE16 AE21 AE23:AE25 AE18:AE19 AE27">
    <cfRule type="containsText" dxfId="39" priority="59" operator="containsText" text="Extremo">
      <formula>NOT(ISERROR(SEARCH(("Extremo"),(AE8))))</formula>
    </cfRule>
  </conditionalFormatting>
  <conditionalFormatting sqref="O24:O25">
    <cfRule type="expression" dxfId="38" priority="21" stopIfTrue="1">
      <formula>$P24="Bajo"</formula>
    </cfRule>
  </conditionalFormatting>
  <conditionalFormatting sqref="N24:N25">
    <cfRule type="expression" dxfId="37" priority="22" stopIfTrue="1">
      <formula>N24=20</formula>
    </cfRule>
  </conditionalFormatting>
  <conditionalFormatting sqref="N24:N25">
    <cfRule type="expression" dxfId="36" priority="23" stopIfTrue="1">
      <formula>N24=40</formula>
    </cfRule>
  </conditionalFormatting>
  <conditionalFormatting sqref="N24:N25">
    <cfRule type="expression" dxfId="35" priority="24" stopIfTrue="1">
      <formula>N24=60</formula>
    </cfRule>
  </conditionalFormatting>
  <conditionalFormatting sqref="N24:N25">
    <cfRule type="expression" dxfId="34" priority="25" stopIfTrue="1">
      <formula>N24=80</formula>
    </cfRule>
  </conditionalFormatting>
  <conditionalFormatting sqref="N24:N25">
    <cfRule type="expression" dxfId="33" priority="26" stopIfTrue="1">
      <formula>N24=100</formula>
    </cfRule>
  </conditionalFormatting>
  <conditionalFormatting sqref="N24:N25">
    <cfRule type="expression" dxfId="32" priority="27" stopIfTrue="1">
      <formula>N24="Catastrófico"</formula>
    </cfRule>
  </conditionalFormatting>
  <conditionalFormatting sqref="N24:N25">
    <cfRule type="expression" dxfId="31" priority="28" stopIfTrue="1">
      <formula>N24="Mayor"</formula>
    </cfRule>
  </conditionalFormatting>
  <conditionalFormatting sqref="N24:N25">
    <cfRule type="expression" dxfId="30" priority="29" stopIfTrue="1">
      <formula>N24="Moderado"</formula>
    </cfRule>
  </conditionalFormatting>
  <conditionalFormatting sqref="N24:N25">
    <cfRule type="expression" dxfId="29" priority="30" stopIfTrue="1">
      <formula>N24="Baja"</formula>
    </cfRule>
  </conditionalFormatting>
  <conditionalFormatting sqref="N24:N25">
    <cfRule type="expression" dxfId="28" priority="31" stopIfTrue="1">
      <formula>N24="Muy Baja"</formula>
    </cfRule>
  </conditionalFormatting>
  <conditionalFormatting sqref="L24:L25">
    <cfRule type="containsText" dxfId="27" priority="32" operator="containsText" text="Casi Seguro">
      <formula>NOT(ISERROR(SEARCH(("Casi Seguro"),(L24))))</formula>
    </cfRule>
  </conditionalFormatting>
  <conditionalFormatting sqref="L24:L25">
    <cfRule type="containsText" dxfId="26" priority="33" operator="containsText" text="Improbable">
      <formula>NOT(ISERROR(SEARCH(("Improbable"),(L24))))</formula>
    </cfRule>
  </conditionalFormatting>
  <conditionalFormatting sqref="L24:L25">
    <cfRule type="containsText" dxfId="25" priority="34" operator="containsText" text="Rara Vez">
      <formula>NOT(ISERROR(SEARCH(("Rara Vez"),(L24))))</formula>
    </cfRule>
  </conditionalFormatting>
  <conditionalFormatting sqref="L24:L25">
    <cfRule type="containsText" dxfId="24" priority="35" operator="containsText" text="Probable">
      <formula>NOT(ISERROR(SEARCH(("Probable"),(L24))))</formula>
    </cfRule>
  </conditionalFormatting>
  <conditionalFormatting sqref="L24:L25">
    <cfRule type="containsText" dxfId="23" priority="36" operator="containsText" text="Posible">
      <formula>NOT(ISERROR(SEARCH(("Posible"),(L24))))</formula>
    </cfRule>
  </conditionalFormatting>
  <conditionalFormatting sqref="P24:P25">
    <cfRule type="containsText" dxfId="22" priority="37" operator="containsText" text="Bajo">
      <formula>NOT(ISERROR(SEARCH(("Bajo"),(P24))))</formula>
    </cfRule>
  </conditionalFormatting>
  <conditionalFormatting sqref="P24:P25">
    <cfRule type="containsText" dxfId="21" priority="38" operator="containsText" text="Moderado">
      <formula>NOT(ISERROR(SEARCH(("Moderado"),(P24))))</formula>
    </cfRule>
  </conditionalFormatting>
  <conditionalFormatting sqref="P24:P25">
    <cfRule type="containsText" dxfId="20" priority="39" operator="containsText" text="Alto">
      <formula>NOT(ISERROR(SEARCH(("Alto"),(P24))))</formula>
    </cfRule>
  </conditionalFormatting>
  <conditionalFormatting sqref="P24:P25">
    <cfRule type="containsText" dxfId="19" priority="40" operator="containsText" text="Extremo">
      <formula>NOT(ISERROR(SEARCH(("Extremo"),(P24))))</formula>
    </cfRule>
  </conditionalFormatting>
  <conditionalFormatting sqref="N27">
    <cfRule type="expression" dxfId="18" priority="2" stopIfTrue="1">
      <formula>N27=20</formula>
    </cfRule>
  </conditionalFormatting>
  <conditionalFormatting sqref="N27">
    <cfRule type="expression" dxfId="17" priority="3" stopIfTrue="1">
      <formula>N27=40</formula>
    </cfRule>
  </conditionalFormatting>
  <conditionalFormatting sqref="N27">
    <cfRule type="expression" dxfId="16" priority="4" stopIfTrue="1">
      <formula>N27=60</formula>
    </cfRule>
  </conditionalFormatting>
  <conditionalFormatting sqref="N27">
    <cfRule type="expression" dxfId="15" priority="5" stopIfTrue="1">
      <formula>N27=80</formula>
    </cfRule>
  </conditionalFormatting>
  <conditionalFormatting sqref="N27">
    <cfRule type="expression" dxfId="14" priority="6" stopIfTrue="1">
      <formula>N27=100</formula>
    </cfRule>
  </conditionalFormatting>
  <conditionalFormatting sqref="N27">
    <cfRule type="expression" dxfId="13" priority="7" stopIfTrue="1">
      <formula>N27="Catastrófico"</formula>
    </cfRule>
  </conditionalFormatting>
  <conditionalFormatting sqref="N27">
    <cfRule type="expression" dxfId="12" priority="8" stopIfTrue="1">
      <formula>N27="Mayor"</formula>
    </cfRule>
  </conditionalFormatting>
  <conditionalFormatting sqref="N27">
    <cfRule type="expression" dxfId="11" priority="9" stopIfTrue="1">
      <formula>N27="Moderado"</formula>
    </cfRule>
  </conditionalFormatting>
  <conditionalFormatting sqref="N27">
    <cfRule type="expression" dxfId="10" priority="10" stopIfTrue="1">
      <formula>N27="Baja"</formula>
    </cfRule>
  </conditionalFormatting>
  <conditionalFormatting sqref="N27">
    <cfRule type="expression" dxfId="9" priority="11" stopIfTrue="1">
      <formula>N27="Muy Baja"</formula>
    </cfRule>
  </conditionalFormatting>
  <conditionalFormatting sqref="L27">
    <cfRule type="containsText" dxfId="8" priority="12" operator="containsText" text="Casi Seguro">
      <formula>NOT(ISERROR(SEARCH(("Casi Seguro"),(L27))))</formula>
    </cfRule>
  </conditionalFormatting>
  <conditionalFormatting sqref="L27">
    <cfRule type="containsText" dxfId="7" priority="13" operator="containsText" text="Improbable">
      <formula>NOT(ISERROR(SEARCH(("Improbable"),(L27))))</formula>
    </cfRule>
  </conditionalFormatting>
  <conditionalFormatting sqref="L27">
    <cfRule type="containsText" dxfId="6" priority="14" operator="containsText" text="Rara Vez">
      <formula>NOT(ISERROR(SEARCH(("Rara Vez"),(L27))))</formula>
    </cfRule>
  </conditionalFormatting>
  <conditionalFormatting sqref="L27">
    <cfRule type="containsText" dxfId="5" priority="15" operator="containsText" text="Probable">
      <formula>NOT(ISERROR(SEARCH(("Probable"),(L27))))</formula>
    </cfRule>
  </conditionalFormatting>
  <conditionalFormatting sqref="L27">
    <cfRule type="containsText" dxfId="4" priority="16" operator="containsText" text="Posible">
      <formula>NOT(ISERROR(SEARCH(("Posible"),(L27))))</formula>
    </cfRule>
  </conditionalFormatting>
  <conditionalFormatting sqref="P27">
    <cfRule type="containsText" dxfId="3" priority="17" operator="containsText" text="Bajo">
      <formula>NOT(ISERROR(SEARCH(("Bajo"),(P27))))</formula>
    </cfRule>
  </conditionalFormatting>
  <conditionalFormatting sqref="P27">
    <cfRule type="containsText" dxfId="2" priority="18" operator="containsText" text="Moderado">
      <formula>NOT(ISERROR(SEARCH(("Moderado"),(P27))))</formula>
    </cfRule>
  </conditionalFormatting>
  <conditionalFormatting sqref="P27">
    <cfRule type="containsText" dxfId="1" priority="19" operator="containsText" text="Alto">
      <formula>NOT(ISERROR(SEARCH(("Alto"),(P27))))</formula>
    </cfRule>
  </conditionalFormatting>
  <conditionalFormatting sqref="P27">
    <cfRule type="containsText" dxfId="0" priority="20" operator="containsText" text="Extremo">
      <formula>NOT(ISERROR(SEARCH(("Extremo"),(P27))))</formula>
    </cfRule>
  </conditionalFormatting>
  <pageMargins left="0.7" right="0.7"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Matriz 2026</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Paola Pardo</cp:lastModifiedBy>
  <cp:lastPrinted>2019-08-20T21:59:50Z</cp:lastPrinted>
  <dcterms:created xsi:type="dcterms:W3CDTF">2018-02-19T03:07:50Z</dcterms:created>
  <dcterms:modified xsi:type="dcterms:W3CDTF">2026-02-01T02:39:54Z</dcterms:modified>
</cp:coreProperties>
</file>