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cardenasp\Downloads\"/>
    </mc:Choice>
  </mc:AlternateContent>
  <xr:revisionPtr revIDLastSave="0" documentId="13_ncr:1_{B6552D19-C469-40A1-BD45-43BD6E7024D4}" xr6:coauthVersionLast="36" xr6:coauthVersionMax="47" xr10:uidLastSave="{00000000-0000-0000-0000-000000000000}"/>
  <bookViews>
    <workbookView xWindow="0" yWindow="0" windowWidth="20490" windowHeight="7425" xr2:uid="{00000000-000D-0000-FFFF-FFFF00000000}"/>
  </bookViews>
  <sheets>
    <sheet name="MATRIZ_SEGUIMIENTO_2026" sheetId="1" r:id="rId1"/>
    <sheet name="CRONOGRAMA_ESPACIOS_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F52" i="1"/>
  <c r="G52" i="1" s="1"/>
  <c r="AR52" i="1" s="1"/>
  <c r="AQ52" i="1"/>
  <c r="AS52" i="1"/>
  <c r="F30" i="1"/>
  <c r="G30" i="1" s="1"/>
  <c r="AR30" i="1" s="1"/>
  <c r="AQ30" i="1"/>
  <c r="AS30" i="1" s="1"/>
  <c r="AQ58" i="1"/>
  <c r="AS58" i="1" s="1"/>
  <c r="F58" i="1"/>
  <c r="G58" i="1" s="1"/>
  <c r="AQ57" i="1"/>
  <c r="AS57" i="1" s="1"/>
  <c r="F57" i="1"/>
  <c r="G57" i="1" s="1"/>
  <c r="AQ56" i="1"/>
  <c r="AS56" i="1" s="1"/>
  <c r="F56" i="1"/>
  <c r="G56" i="1" s="1"/>
  <c r="AQ55" i="1"/>
  <c r="AS55" i="1" s="1"/>
  <c r="F55" i="1"/>
  <c r="G55" i="1" s="1"/>
  <c r="AQ54" i="1"/>
  <c r="AS54" i="1" s="1"/>
  <c r="F54" i="1"/>
  <c r="G54" i="1" s="1"/>
  <c r="AQ53" i="1"/>
  <c r="AS53" i="1" s="1"/>
  <c r="F53" i="1"/>
  <c r="G53" i="1" s="1"/>
  <c r="AQ51" i="1"/>
  <c r="AS51" i="1" s="1"/>
  <c r="F51" i="1"/>
  <c r="G51" i="1" s="1"/>
  <c r="AQ50" i="1"/>
  <c r="AS50" i="1" s="1"/>
  <c r="F50" i="1"/>
  <c r="G50" i="1" s="1"/>
  <c r="AQ49" i="1"/>
  <c r="AS49" i="1" s="1"/>
  <c r="F49" i="1"/>
  <c r="G49" i="1" s="1"/>
  <c r="AQ48" i="1"/>
  <c r="AS48" i="1" s="1"/>
  <c r="F48" i="1"/>
  <c r="G48" i="1" s="1"/>
  <c r="AQ47" i="1"/>
  <c r="AS47" i="1" s="1"/>
  <c r="F47" i="1"/>
  <c r="G47" i="1" s="1"/>
  <c r="AQ46" i="1"/>
  <c r="AS46" i="1" s="1"/>
  <c r="F46" i="1"/>
  <c r="G46" i="1" s="1"/>
  <c r="AQ45" i="1"/>
  <c r="AS45" i="1" s="1"/>
  <c r="F45" i="1"/>
  <c r="G45" i="1" s="1"/>
  <c r="AQ44" i="1"/>
  <c r="AS44" i="1" s="1"/>
  <c r="F44" i="1"/>
  <c r="G44" i="1" s="1"/>
  <c r="AQ43" i="1"/>
  <c r="AS43" i="1" s="1"/>
  <c r="F43" i="1"/>
  <c r="G43" i="1" s="1"/>
  <c r="AQ42" i="1"/>
  <c r="AS42" i="1" s="1"/>
  <c r="F42" i="1"/>
  <c r="G42" i="1" s="1"/>
  <c r="AQ41" i="1"/>
  <c r="AS41" i="1" s="1"/>
  <c r="F41" i="1"/>
  <c r="G41" i="1" s="1"/>
  <c r="AQ40" i="1"/>
  <c r="AS40" i="1" s="1"/>
  <c r="F40" i="1"/>
  <c r="G40" i="1" s="1"/>
  <c r="AQ39" i="1"/>
  <c r="AS39" i="1" s="1"/>
  <c r="F39" i="1"/>
  <c r="G39" i="1" s="1"/>
  <c r="AQ38" i="1"/>
  <c r="AS38" i="1" s="1"/>
  <c r="F38" i="1"/>
  <c r="G38" i="1" s="1"/>
  <c r="AQ37" i="1"/>
  <c r="AS37" i="1" s="1"/>
  <c r="F37" i="1"/>
  <c r="G37" i="1" s="1"/>
  <c r="AQ36" i="1"/>
  <c r="AS36" i="1" s="1"/>
  <c r="F36" i="1"/>
  <c r="G36" i="1" s="1"/>
  <c r="AQ35" i="1"/>
  <c r="AS35" i="1" s="1"/>
  <c r="F35" i="1"/>
  <c r="G35" i="1" s="1"/>
  <c r="AQ34" i="1"/>
  <c r="AS34" i="1" s="1"/>
  <c r="F34" i="1"/>
  <c r="G34" i="1" s="1"/>
  <c r="AQ33" i="1"/>
  <c r="AS33" i="1" s="1"/>
  <c r="F33" i="1"/>
  <c r="G33" i="1" s="1"/>
  <c r="AQ32" i="1"/>
  <c r="AS32" i="1" s="1"/>
  <c r="F32" i="1"/>
  <c r="G32" i="1" s="1"/>
  <c r="AQ31" i="1"/>
  <c r="AS31" i="1" s="1"/>
  <c r="F31" i="1"/>
  <c r="G31" i="1" s="1"/>
  <c r="AQ29" i="1"/>
  <c r="AS29" i="1" s="1"/>
  <c r="F29" i="1"/>
  <c r="G29" i="1" s="1"/>
  <c r="AQ28" i="1"/>
  <c r="AS28" i="1" s="1"/>
  <c r="F28" i="1"/>
  <c r="G28" i="1" s="1"/>
  <c r="AQ27" i="1"/>
  <c r="AS27" i="1" s="1"/>
  <c r="F27" i="1"/>
  <c r="G27" i="1" s="1"/>
  <c r="K23" i="1"/>
  <c r="K22" i="1"/>
  <c r="K21" i="1"/>
  <c r="K20" i="1"/>
  <c r="K19" i="1"/>
  <c r="C19" i="1"/>
  <c r="AR58" i="1" l="1"/>
  <c r="AR43" i="1"/>
  <c r="AR45" i="1"/>
  <c r="AR28" i="1"/>
  <c r="AR47" i="1"/>
  <c r="AR29" i="1"/>
  <c r="AR33" i="1"/>
  <c r="AR40" i="1"/>
  <c r="AR35" i="1"/>
  <c r="AR42" i="1"/>
  <c r="AR31" i="1"/>
  <c r="AR38" i="1"/>
  <c r="AR48" i="1"/>
  <c r="AR34" i="1"/>
  <c r="AR41" i="1"/>
  <c r="AR44" i="1"/>
  <c r="AR55" i="1"/>
  <c r="AR57" i="1"/>
  <c r="AR36" i="1"/>
  <c r="AR50" i="1"/>
  <c r="AR54" i="1"/>
  <c r="AR56" i="1"/>
  <c r="AR37" i="1"/>
  <c r="AR49" i="1"/>
  <c r="AR53" i="1"/>
  <c r="AR51" i="1"/>
  <c r="C22" i="1"/>
  <c r="C23" i="1"/>
  <c r="C21" i="1"/>
  <c r="AR39" i="1"/>
  <c r="I21" i="1"/>
  <c r="I22" i="1"/>
  <c r="AR46" i="1"/>
  <c r="AR32" i="1"/>
  <c r="I20" i="1"/>
  <c r="I23" i="1"/>
  <c r="AR27" i="1"/>
  <c r="J23" i="1" l="1"/>
  <c r="J20" i="1"/>
  <c r="J22" i="1"/>
  <c r="J21" i="1"/>
  <c r="C20" i="1"/>
  <c r="J19" i="1"/>
</calcChain>
</file>

<file path=xl/sharedStrings.xml><?xml version="1.0" encoding="utf-8"?>
<sst xmlns="http://schemas.openxmlformats.org/spreadsheetml/2006/main" count="474" uniqueCount="283">
  <si>
    <t>Secretaría Distrital de Desarrollo Económico – instrumento de seguimiento por fases, actividades, programación mensual y porcentaje de avance</t>
  </si>
  <si>
    <t>Fecha de actualización</t>
  </si>
  <si>
    <t>Resumen por fase</t>
  </si>
  <si>
    <t>Peso total %</t>
  </si>
  <si>
    <t>Avance de fase</t>
  </si>
  <si>
    <t>Actividades</t>
  </si>
  <si>
    <t>Total actividades</t>
  </si>
  <si>
    <t>Aprestamiento</t>
  </si>
  <si>
    <t>% avance global</t>
  </si>
  <si>
    <t>Diseño</t>
  </si>
  <si>
    <t>Actividades cumplidas</t>
  </si>
  <si>
    <t>Preparación</t>
  </si>
  <si>
    <t>Actividades en ejecución</t>
  </si>
  <si>
    <t>Ejecución</t>
  </si>
  <si>
    <t>Actividades no iniciadas</t>
  </si>
  <si>
    <t>Seguimiento y evaluación</t>
  </si>
  <si>
    <t>Instrucción</t>
  </si>
  <si>
    <t>Diligencie únicamente las columnas % Avance mensual, Evidencia principal y Observaciones. El % avance actual toma el último valor mensual reportado y el avance global se calcula de forma ponderada.</t>
  </si>
  <si>
    <t>No.</t>
  </si>
  <si>
    <t>Fase</t>
  </si>
  <si>
    <t>Peso fase %</t>
  </si>
  <si>
    <t>Actividad</t>
  </si>
  <si>
    <t>Descripción</t>
  </si>
  <si>
    <t>Peso act. fase %</t>
  </si>
  <si>
    <t>Área responsable</t>
  </si>
  <si>
    <t>Apoyo / actores clave</t>
  </si>
  <si>
    <t>Producto esperado</t>
  </si>
  <si>
    <t>Inicio plan</t>
  </si>
  <si>
    <t>Fin plan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</si>
  <si>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</si>
  <si>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</si>
  <si>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</si>
  <si>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</si>
  <si>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</si>
  <si>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</si>
  <si>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</si>
  <si>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</si>
  <si>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</si>
  <si>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</si>
  <si>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</si>
  <si>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</si>
  <si>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Rec. humanos</t>
  </si>
  <si>
    <t>Rec. físicos</t>
  </si>
  <si>
    <t>Rec. tecnológicos</t>
  </si>
  <si>
    <t>Rec. financieros</t>
  </si>
  <si>
    <t>Medio de verificación</t>
  </si>
  <si>
    <t>Indicador</t>
  </si>
  <si>
    <t>% Avance Ene</t>
  </si>
  <si>
    <t>% Avance Feb</t>
  </si>
  <si>
    <t>% Avance Mar</t>
  </si>
  <si>
    <t>% Avance Abr</t>
  </si>
  <si>
    <t>% Avance May</t>
  </si>
  <si>
    <t>% Avance Jun</t>
  </si>
  <si>
    <t>% Avance Jul</t>
  </si>
  <si>
    <t>% Avance Ago</t>
  </si>
  <si>
    <t>% Avance Sep</t>
  </si>
  <si>
    <t>% Avance Oct</t>
  </si>
  <si>
    <t>% Avance Nov</t>
  </si>
  <si>
    <t>% Avance Dic</t>
  </si>
  <si>
    <t>% avance actual</t>
  </si>
  <si>
    <t>Avance ponderado %</t>
  </si>
  <si>
    <t>Estado</t>
  </si>
  <si>
    <t>Definir el equipo encargado de coordinar la estrategia de rendición de cuentas, con participación de la OAP y articulación con las dependencias misionales y de apoyo.</t>
  </si>
  <si>
    <t>OAP – Equipo de Participación Ciudadana</t>
  </si>
  <si>
    <t>Despacho; áreas misionales y de apoyo</t>
  </si>
  <si>
    <t>Acta o memorando de conformación</t>
  </si>
  <si>
    <t>X</t>
  </si>
  <si>
    <t>Equipo conformado</t>
  </si>
  <si>
    <t>Enlaces de participación</t>
  </si>
  <si>
    <t>Áreas misionales</t>
  </si>
  <si>
    <t>Documento de balance 2025</t>
  </si>
  <si>
    <t>Balance elaborado</t>
  </si>
  <si>
    <t>Matriz analítica de preguntas</t>
  </si>
  <si>
    <t>Preguntas analizadas</t>
  </si>
  <si>
    <t>Actualizar y fortalecer el mapa de actores</t>
  </si>
  <si>
    <t>Fortalecer la identificación y caracterización de grupos de valor, grupos de interés y actores estratégicos, incorporando variables de relación, participación, interés, influencia y enfoque territorial o poblacional.</t>
  </si>
  <si>
    <t>Todas las áreas reportantes</t>
  </si>
  <si>
    <t>Matriz de mapa de actores actualizada</t>
  </si>
  <si>
    <t>Mapa de actores actualizado</t>
  </si>
  <si>
    <t>Planeación</t>
  </si>
  <si>
    <t>Definir mecanismos y espacios de rendición de cuentas</t>
  </si>
  <si>
    <t>Determinar los espacios de información, diálogo, capacitación, participación y seguimiento que se desarrollarán durante la vigencia.</t>
  </si>
  <si>
    <t>Ruta de espacios y mecanismos</t>
  </si>
  <si>
    <t>Espacios definidos</t>
  </si>
  <si>
    <t>Definir actores prioritarios según relación con la oferta institucional, nivel de interés, influencia, territorio y enfoque poblacional o diferencial.</t>
  </si>
  <si>
    <t>Áreas misionales; OAC</t>
  </si>
  <si>
    <t>Metodologías definidas</t>
  </si>
  <si>
    <t>Ruta de convocatoria</t>
  </si>
  <si>
    <t>Canales definidos</t>
  </si>
  <si>
    <t>Despacho; OAC; áreas misionales</t>
  </si>
  <si>
    <t>Elaborar contenidos e insumos técnicos por espacio</t>
  </si>
  <si>
    <t>Consolidar información, cifras, avances, logros, retos y demás contenidos requeridos para los distintos espacios de rendición de cuentas.</t>
  </si>
  <si>
    <t>Insumos temáticos validados</t>
  </si>
  <si>
    <t>Insumos elaborados</t>
  </si>
  <si>
    <t>Áreas misionales; Planeación</t>
  </si>
  <si>
    <t>Diseñar piezas de comunicación y materiales pedagógicos</t>
  </si>
  <si>
    <t>Elaborar piezas de convocatoria, apoyo metodológico y divulgación en lenguaje claro para los espacios previstos.</t>
  </si>
  <si>
    <t>OAC</t>
  </si>
  <si>
    <t>Piezas y materiales aprobados</t>
  </si>
  <si>
    <t>Piezas diseñadas</t>
  </si>
  <si>
    <t>Áreas misionales; OAC; aliados</t>
  </si>
  <si>
    <t>Base de convocatoria organizada</t>
  </si>
  <si>
    <t>Base y convocatoria gestionadas</t>
  </si>
  <si>
    <t>OAC; Sistemas; apoyo administrativo</t>
  </si>
  <si>
    <t>Checklist de alistamiento</t>
  </si>
  <si>
    <t>Alistamiento realizado</t>
  </si>
  <si>
    <t>Instrumentos listos para aplicación</t>
  </si>
  <si>
    <t>Instrumentos preparados</t>
  </si>
  <si>
    <t>Preparar fichas, tableros, videos e insumos sectoriales cuando aplique</t>
  </si>
  <si>
    <t>Consolidar los productos requeridos para presentaciones sectoriales, tableros de datos para la transparencia, videos o fichas institucionales, si la metodología distrital así lo solicita.</t>
  </si>
  <si>
    <t>OAC; Sistemas; áreas misionales</t>
  </si>
  <si>
    <t>Fichas, tableros o videos preparados</t>
  </si>
  <si>
    <t>Productos preparados</t>
  </si>
  <si>
    <t>Publicar la estrategia institucional de rendición de cuentas 2026</t>
  </si>
  <si>
    <t>Publicar en la página web institucional la estrategia aprobada para la vigencia.</t>
  </si>
  <si>
    <t>Estrategia publicada</t>
  </si>
  <si>
    <t>Consulta publicada y resultados obtenidos</t>
  </si>
  <si>
    <t>Consulta ejecutada</t>
  </si>
  <si>
    <t>OAP – Equipo de Participación Ciudadana; aliados</t>
  </si>
  <si>
    <t>Convocatorias publicadas</t>
  </si>
  <si>
    <t>Convocatorias realizadas</t>
  </si>
  <si>
    <t>Realizar los diálogos participativos 2026</t>
  </si>
  <si>
    <t>Desarrollar los espacios temáticos definidos en la estrategia, garantizando interacción y recolección de aportes ciudadanos.</t>
  </si>
  <si>
    <t>Diálogos realizados</t>
  </si>
  <si>
    <t>Diálogos ejecutados</t>
  </si>
  <si>
    <t>Ejecutar o articular la participación en la audiencia pública</t>
  </si>
  <si>
    <t>Desarrollar la audiencia pública de rendición de cuentas o, en caso de esquema distrital unificado, coordinar la participación sectorial de la entidad.</t>
  </si>
  <si>
    <t>Audiencia realizada o participación sectorial ejecutada</t>
  </si>
  <si>
    <t>Audiencia ejecutada / participación articulada</t>
  </si>
  <si>
    <t>Registrar asistencia, preguntas, aportes y solicitudes ciudadanas</t>
  </si>
  <si>
    <t>Consolidar listados de asistencia, preguntas, observaciones, aportes y demás insumos derivados de cada espacio.</t>
  </si>
  <si>
    <t>Registros consolidados</t>
  </si>
  <si>
    <t>Registros diligenciados</t>
  </si>
  <si>
    <t>Aplicar encuestas de percepción de los espacios</t>
  </si>
  <si>
    <t>Implementar encuestas u otras herramientas para recoger la valoración ciudadana sobre la calidad, claridad y utilidad de los espacios desarrollados.</t>
  </si>
  <si>
    <t>OAC; áreas misionales</t>
  </si>
  <si>
    <t>Encuestas aplicadas y base consolidada</t>
  </si>
  <si>
    <t>Encuestas aplicadas</t>
  </si>
  <si>
    <t>Consolidar matrices de preguntas y respuestas</t>
  </si>
  <si>
    <t>Estructurar matrices de preguntas, observaciones y respuestas institucionales derivadas de los espacios de rendición de cuentas.</t>
  </si>
  <si>
    <t>Matrices consolidadas</t>
  </si>
  <si>
    <t>Matrices elaboradas</t>
  </si>
  <si>
    <t>Publicar respuestas a preguntas ciudadanas</t>
  </si>
  <si>
    <t>Publicar dentro de los términos definidos las respuestas a las preguntas formuladas por la ciudadanía durante los espacios de rendición de cuentas.</t>
  </si>
  <si>
    <t>Respuestas publicadas</t>
  </si>
  <si>
    <t>Informes elaborados</t>
  </si>
  <si>
    <t>Hacer seguimiento a compromisos institucionales</t>
  </si>
  <si>
    <t>Verificar el estado de avance de los compromisos institucionales adquiridos durante los ejercicios de rendición de cuentas.</t>
  </si>
  <si>
    <t>Matriz de seguimiento a compromisos</t>
  </si>
  <si>
    <t>Compromisos con seguimiento</t>
  </si>
  <si>
    <t>Analizar percepción y participación ciudadana</t>
  </si>
  <si>
    <t>Revisar resultados de encuestas, niveles de asistencia, calidad de la participación y demás insumos de evaluación.</t>
  </si>
  <si>
    <t>Análisis consolidado de participación</t>
  </si>
  <si>
    <t>Análisis realizado</t>
  </si>
  <si>
    <t>Formular recomendaciones y plan de mejora</t>
  </si>
  <si>
    <t>Proponer orientaciones y acciones para fortalecer la planeación, ejecución, evaluación y seguimiento de la estrategia en el siguiente ciclo.</t>
  </si>
  <si>
    <t>Planeación; áreas misionales</t>
  </si>
  <si>
    <t>Recomendaciones y plan de mejora</t>
  </si>
  <si>
    <t>Plan de mejora formulado</t>
  </si>
  <si>
    <t>Cronograma general de espacios y hitos de rendición de cuentas 2026</t>
  </si>
  <si>
    <t>Instrumento de planeación de los hitos más relevantes de la vigencia</t>
  </si>
  <si>
    <t>Espacio / hito</t>
  </si>
  <si>
    <t>Objetivo</t>
  </si>
  <si>
    <t>Modalidad</t>
  </si>
  <si>
    <t>Público objetivo</t>
  </si>
  <si>
    <t>Responsable</t>
  </si>
  <si>
    <t>Virtual</t>
  </si>
  <si>
    <t>OAP</t>
  </si>
  <si>
    <t>Reunión con enlaces de participación</t>
  </si>
  <si>
    <t>Mixta</t>
  </si>
  <si>
    <t>Audiencia pública vigencia 2025</t>
  </si>
  <si>
    <t>Ejecutar o articular la participación sectorial en la audiencia pública correspondiente a la vigencia anterior.</t>
  </si>
  <si>
    <t>Según lineamientos distritales</t>
  </si>
  <si>
    <t>Ciudadanía en general</t>
  </si>
  <si>
    <t>OAP / Despacho</t>
  </si>
  <si>
    <t>Consulta ciudadana previa</t>
  </si>
  <si>
    <t>Recoger intereses y preguntas de la ciudadanía para orientar contenidos y priorización temática.</t>
  </si>
  <si>
    <t>Ciudadanía, grupos de valor y actores estratégicos</t>
  </si>
  <si>
    <t>Diálogo participativo 1</t>
  </si>
  <si>
    <t>Desarrollar el primer espacio temático priorizado de rendición de cuentas.</t>
  </si>
  <si>
    <t>Por definir</t>
  </si>
  <si>
    <t>Actores priorizados según temática</t>
  </si>
  <si>
    <t>OAP + área líder</t>
  </si>
  <si>
    <t>Diálogo participativo 2</t>
  </si>
  <si>
    <t>Desarrollar el segundo espacio temático priorizado de rendición de cuentas.</t>
  </si>
  <si>
    <t>Diálogo participativo 3</t>
  </si>
  <si>
    <t>Desarrollar el tercer espacio temático priorizado de rendición de cuentas.</t>
  </si>
  <si>
    <t>Diálogo participativo 4</t>
  </si>
  <si>
    <t>Desarrollar el cuarto espacio temático priorizado de rendición de cuentas.</t>
  </si>
  <si>
    <t>Sistematización y respuestas</t>
  </si>
  <si>
    <t>Consolidar resultados, preguntas y respuestas de consulta, diálogos y audiencia.</t>
  </si>
  <si>
    <t>Equipos internos y ciudadanía</t>
  </si>
  <si>
    <t>Preparación preliminar audiencia vigencia 2026</t>
  </si>
  <si>
    <t>Consolidar insumos base para informe público, fichas y soportes de la audiencia de la vigencia 2026.</t>
  </si>
  <si>
    <t>Áreas misionales y de apoyo</t>
  </si>
  <si>
    <t>Procedimiento: Participación Ciudadana</t>
  </si>
  <si>
    <t xml:space="preserve">Objetivo de la estrategia </t>
  </si>
  <si>
    <t>Obejtivos especifivos de la estrategia</t>
  </si>
  <si>
    <t>Plazo o perido</t>
  </si>
  <si>
    <t xml:space="preserve">Desde </t>
  </si>
  <si>
    <t>Hasta</t>
  </si>
  <si>
    <t>Matriz de seguimiento de la Estrategia Institucional de Rendición de Cuentas 2026 - Cronograma</t>
  </si>
  <si>
    <t>OAC - OAP – Equipo de Participación Ciudadana</t>
  </si>
  <si>
    <t xml:space="preserve">Meses de ejecucón </t>
  </si>
  <si>
    <t>Recursos necesarios</t>
  </si>
  <si>
    <t>Porcentaje Mensual</t>
  </si>
  <si>
    <t>Febrero</t>
  </si>
  <si>
    <t>Enlace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</si>
  <si>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</si>
  <si>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</si>
  <si>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</si>
  <si>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</si>
  <si>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</si>
  <si>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</si>
  <si>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</si>
  <si>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</si>
  <si>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</si>
  <si>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</si>
  <si>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Enero </t>
  </si>
  <si>
    <t>Avance total</t>
  </si>
  <si>
    <t>Seguimiento mensual</t>
  </si>
  <si>
    <t>Fortalecer la rendición de cuentas de la Secretaría Distrital de Desarrollo Económico durante la vigencia 2026, mediante la articulación de acciones de información, diálogo, participación, seguimiento y evaluación que permitan a la ciudadanía conocer la gestión institucional, formular observaciones y contribuir a su mejoramiento continuo.</t>
  </si>
  <si>
    <t>Garantizar el acceso oportuno, claro y útil a la información pública sobre la gestión de la entidad</t>
  </si>
  <si>
    <t>Promover espacios de diálogo y participación ciudadana más pertinentes, focalizados e incidentes</t>
  </si>
  <si>
    <t>Fortalecer la identificación, caracterización y priorización de grupos de valor, grupos de interés y actores estratégicos</t>
  </si>
  <si>
    <t>Incorporar de manera más intencionada el enfoque poblacional, diferencial, territorial y de accesibilidad en los ejercicios de rendición de cuentas</t>
  </si>
  <si>
    <t>Fortalecer la corresponsabilidad institucional en la planeación, preparación, ejecución y seguimiento del proceso</t>
  </si>
  <si>
    <t>Fortalecer la trazabilidad, la sistematización y el seguimiento de los resultados del proceso de rendición de cuentas</t>
  </si>
  <si>
    <t>Incorporar metodologías y herramientas innovadoras que mejoren la calidad de los espacios de rendición de cuentas</t>
  </si>
  <si>
    <t>Balance del proceso de rendición de cuentas 2025</t>
  </si>
  <si>
    <t>Revisar fortalezas, dificultades, aprendizajes y oportunidades de mejora derivadas de los diálogos participativos y de la audiencia pública correspondiente a la vigencia anterior</t>
  </si>
  <si>
    <t>Análisis de preguntas ciudadanas de 2025</t>
  </si>
  <si>
    <t>Revisar y clasificar las preguntas formuladas en los diálogos participativos y en la audiencia pública de la vigencia anterior, con el fin de identificar temas recurrentes, vacíos de información y necesidades de mejora.</t>
  </si>
  <si>
    <t xml:space="preserve">Conformación o ratificación del equipo responsable de la implementacion de la estrategia de rendición de cuentas </t>
  </si>
  <si>
    <t>Identificación de retos para la vigencia 2026</t>
  </si>
  <si>
    <t>Precisar desafíos en convocatoria, apropiación institucional, enfoque poblacional y diferencial, accesibilidad, trazabilidad y articulación interinstitucional.</t>
  </si>
  <si>
    <t>Retos estratégicos identificados para la vigencia.</t>
  </si>
  <si>
    <t>Retos identificados</t>
  </si>
  <si>
    <t>Documento con los retos identificados</t>
  </si>
  <si>
    <t>Desarrollar una reunión de articulación con los enlaces designados para socializar el alcance de la estrategia, sus responsabilidades, la identificación de temáticas, mecanismos, espacios y cronograma.</t>
  </si>
  <si>
    <t>Hoja de ruta compartida con enlaces internos.</t>
  </si>
  <si>
    <t>Hoja de ruta con la identificación de temáticas, mecanismos, espacios y cronograma</t>
  </si>
  <si>
    <t>Hoja de ruta validada</t>
  </si>
  <si>
    <t>Priorización de actores y públicos</t>
  </si>
  <si>
    <t>Públicos priorizados por espacio o temática</t>
  </si>
  <si>
    <t>Documento con los públicos priorizados</t>
  </si>
  <si>
    <t>Públicos priorizados</t>
  </si>
  <si>
    <t>Diseño metodológico de los espacios</t>
  </si>
  <si>
    <t>Diseñar metodologías, herramientas y mecanismos para cada diálogo, capacitación, consulta o audiencia.</t>
  </si>
  <si>
    <t>Planeación - Áreas misionales</t>
  </si>
  <si>
    <t>Un (1) documento metodológico por tipo de espacio</t>
  </si>
  <si>
    <t>Documento metodológico por tipo de espacio.</t>
  </si>
  <si>
    <t>Definición de canales y medios de convocatoria</t>
  </si>
  <si>
    <t>Establecer los canales de comunicación y los recursos que se utilizarán para la difusión y desarrollo de cada espacio.</t>
  </si>
  <si>
    <t>Matriz de contenidos y herramientas comunicativas.</t>
  </si>
  <si>
    <t>Elaboración del cronograma general</t>
  </si>
  <si>
    <t>Organizar actividades, tiempos estimados e hitos principales del proceso.</t>
  </si>
  <si>
    <t>Cronograma general de la estrategia.</t>
  </si>
  <si>
    <t xml:space="preserve">Cronograma de los espacios </t>
  </si>
  <si>
    <t>Cronograma validado</t>
  </si>
  <si>
    <t>Definición de escenarios para los espacios de diálogo participativo y la audiencia pública</t>
  </si>
  <si>
    <t>Prever la posibilidad de una audiencia institucional propia o de un ejercicio distrital unificado, según lineamientos de la vigencia.</t>
  </si>
  <si>
    <t>Ruta de adaptación metodológica para la audiencia pública</t>
  </si>
  <si>
    <t>Ruta metodologica para la adiencia pública</t>
  </si>
  <si>
    <t>Ruta metodologica validada</t>
  </si>
  <si>
    <t>Elaboración del informe público de rendición de cuentas</t>
  </si>
  <si>
    <t>Preparar el documento institucional que presenta de manera clara y estructurada los resultados de la gestión de la entidad.</t>
  </si>
  <si>
    <t>Informe público elaborado y listo para publicación.</t>
  </si>
  <si>
    <t>Informes publicados</t>
  </si>
  <si>
    <t>Gestión de convocatoria</t>
  </si>
  <si>
    <t>Organizar la invitación y movilización de actores priorizados, usando canales institucionales y, cuando aplique, articulación con entidades aliadas.</t>
  </si>
  <si>
    <t>Alistamiento logístico y tecnológico y de accesibilidad</t>
  </si>
  <si>
    <t>Preparar los aspectos operativos, físicos, metodológicos y tecnológicos necesarios para el desarrollo de espacios presenciales, virtuales o híbridos. Asimismo, verificar las condiciones de acceso físico y comunicativo garantizando que la participación sea efectiva para los distintos públicos.</t>
  </si>
  <si>
    <t>Preparación específica de los espacios de diálogo participativo y la audiencia pública</t>
  </si>
  <si>
    <t>Organizar insumos, productos, piezas, fichas, presentaciones y articulaciones requeridas para la audiencia pública según el esquema definido para la vigencia.</t>
  </si>
  <si>
    <t>Desarrollo de la consulta ciudadana previa</t>
  </si>
  <si>
    <t>Implementar el mecanismo de consulta previa, cuando aplique, para recoger temas e intereses ciudadanos a incorporar en la estrategia o en la audiencia pública.</t>
  </si>
  <si>
    <t>Publicación de convocatoria con antelación</t>
  </si>
  <si>
    <t>Difundir con oportunidad la convocatoria a los diálogos, capacitaciones y audiencia pública a través de los canales definidos..</t>
  </si>
  <si>
    <t>Elaborar y publicar informes de resultados</t>
  </si>
  <si>
    <t>Preparar documentos de cierre y memoria institucional de los espacios realizados, incluyendo hallazgos y oportunidades de mejora</t>
  </si>
  <si>
    <t>31/02/2026</t>
  </si>
  <si>
    <t>31/06/2026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</si>
</sst>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d/mm/yyyy"/>
  </numFmts>
  <fonts count="15">
    <font>
      <sz val="11"/>
      <name val="Carlito"/>
    </font>
    <font>
      <b/>
      <sz val="14"/>
      <color rgb="FFFFFFFF"/>
      <name val="Carlito"/>
    </font>
    <font>
      <i/>
      <sz val="10"/>
      <color rgb="FF1F1F1F"/>
      <name val="Carlito"/>
    </font>
    <font>
      <b/>
      <sz val="13"/>
      <color rgb="FFFFFFFF"/>
      <name val="Carlito"/>
    </font>
    <font>
      <i/>
      <sz val="10"/>
      <name val="Carlito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 Narrow"/>
      <family val="2"/>
    </font>
    <font>
      <sz val="11"/>
      <name val="Aptos Narrow"/>
    </font>
    <font>
      <b/>
      <sz val="16"/>
      <color theme="1"/>
      <name val="Arial Narrow"/>
      <family val="2"/>
    </font>
    <font>
      <b/>
      <sz val="16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"/>
      <family val="2"/>
    </font>
    <font>
      <sz val="8"/>
      <name val="Carlito"/>
    </font>
  </fonts>
  <fills count="15">
    <fill>
      <patternFill patternType="none"/>
    </fill>
    <fill>
      <patternFill patternType="gray125"/>
    </fill>
    <fill>
      <patternFill patternType="solid">
        <fgColor rgb="FF1F3B73"/>
      </patternFill>
    </fill>
    <fill>
      <patternFill patternType="solid">
        <fgColor rgb="FFDCE6F8"/>
      </patternFill>
    </fill>
    <fill>
      <patternFill patternType="solid">
        <fgColor rgb="FFEAF0FB"/>
      </patternFill>
    </fill>
    <fill>
      <patternFill patternType="solid">
        <fgColor rgb="FFFFFFFF"/>
      </patternFill>
    </fill>
    <fill>
      <patternFill patternType="solid">
        <fgColor rgb="FFFFF4CC"/>
      </patternFill>
    </fill>
    <fill>
      <patternFill patternType="solid">
        <fgColor rgb="FF5B9BD5"/>
      </patternFill>
    </fill>
    <fill>
      <patternFill patternType="solid">
        <fgColor rgb="FFD9EAD3"/>
      </patternFill>
    </fill>
    <fill>
      <patternFill patternType="solid">
        <fgColor rgb="FFD0E0F7"/>
      </patternFill>
    </fill>
    <fill>
      <patternFill patternType="solid">
        <fgColor rgb="FFFCE5CD"/>
      </patternFill>
    </fill>
    <fill>
      <patternFill patternType="solid">
        <fgColor rgb="FFFFF2CC"/>
      </patternFill>
    </fill>
    <fill>
      <patternFill patternType="solid">
        <fgColor rgb="FFEAD1DC"/>
      </patternFill>
    </fill>
    <fill>
      <patternFill patternType="solid">
        <fgColor rgb="FF475EA6"/>
        <bgColor rgb="FF475EA6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0" fontId="4" fillId="3" borderId="0" xfId="0" applyFont="1" applyFill="1"/>
    <xf numFmtId="0" fontId="0" fillId="0" borderId="5" xfId="0" applyBorder="1"/>
    <xf numFmtId="0" fontId="5" fillId="0" borderId="0" xfId="0" applyFont="1"/>
    <xf numFmtId="0" fontId="6" fillId="4" borderId="5" xfId="0" applyFont="1" applyFill="1" applyBorder="1" applyAlignment="1">
      <alignment wrapText="1"/>
    </xf>
    <xf numFmtId="164" fontId="5" fillId="0" borderId="5" xfId="0" applyNumberFormat="1" applyFont="1" applyBorder="1" applyAlignment="1">
      <alignment wrapText="1"/>
    </xf>
    <xf numFmtId="0" fontId="6" fillId="4" borderId="5" xfId="0" applyFont="1" applyFill="1" applyBorder="1"/>
    <xf numFmtId="0" fontId="5" fillId="5" borderId="5" xfId="0" applyFont="1" applyFill="1" applyBorder="1" applyAlignment="1">
      <alignment wrapText="1"/>
    </xf>
    <xf numFmtId="0" fontId="5" fillId="0" borderId="5" xfId="0" applyFont="1" applyBorder="1"/>
    <xf numFmtId="9" fontId="5" fillId="0" borderId="5" xfId="0" applyNumberFormat="1" applyFont="1" applyBorder="1"/>
    <xf numFmtId="9" fontId="5" fillId="5" borderId="5" xfId="0" applyNumberFormat="1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0" fontId="5" fillId="0" borderId="4" xfId="0" applyFont="1" applyBorder="1"/>
    <xf numFmtId="0" fontId="6" fillId="6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6" fillId="8" borderId="5" xfId="0" applyFont="1" applyFill="1" applyBorder="1" applyAlignment="1">
      <alignment wrapText="1"/>
    </xf>
    <xf numFmtId="10" fontId="5" fillId="0" borderId="5" xfId="0" applyNumberFormat="1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9" fontId="5" fillId="0" borderId="5" xfId="0" applyNumberFormat="1" applyFont="1" applyBorder="1" applyAlignment="1">
      <alignment wrapText="1"/>
    </xf>
    <xf numFmtId="0" fontId="6" fillId="9" borderId="5" xfId="0" applyFont="1" applyFill="1" applyBorder="1" applyAlignment="1">
      <alignment wrapText="1"/>
    </xf>
    <xf numFmtId="0" fontId="6" fillId="10" borderId="5" xfId="0" applyFont="1" applyFill="1" applyBorder="1" applyAlignment="1">
      <alignment wrapText="1"/>
    </xf>
    <xf numFmtId="0" fontId="6" fillId="11" borderId="5" xfId="0" applyFont="1" applyFill="1" applyBorder="1" applyAlignment="1">
      <alignment wrapText="1"/>
    </xf>
    <xf numFmtId="0" fontId="6" fillId="12" borderId="5" xfId="0" applyFont="1" applyFill="1" applyBorder="1" applyAlignment="1">
      <alignment wrapText="1"/>
    </xf>
    <xf numFmtId="0" fontId="1" fillId="2" borderId="0" xfId="0" applyFont="1" applyFill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6" xfId="0" applyFont="1" applyBorder="1"/>
    <xf numFmtId="0" fontId="5" fillId="14" borderId="5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wrapText="1"/>
    </xf>
    <xf numFmtId="0" fontId="13" fillId="7" borderId="2" xfId="0" applyFont="1" applyFill="1" applyBorder="1" applyAlignment="1">
      <alignment wrapText="1"/>
    </xf>
    <xf numFmtId="0" fontId="13" fillId="7" borderId="3" xfId="0" applyFont="1" applyFill="1" applyBorder="1" applyAlignment="1">
      <alignment wrapText="1"/>
    </xf>
    <xf numFmtId="0" fontId="11" fillId="13" borderId="25" xfId="0" applyFont="1" applyFill="1" applyBorder="1" applyAlignment="1">
      <alignment horizontal="center" vertical="center"/>
    </xf>
    <xf numFmtId="0" fontId="11" fillId="13" borderId="25" xfId="0" applyFont="1" applyFill="1" applyBorder="1" applyAlignment="1">
      <alignment horizontal="center" vertical="center" wrapText="1"/>
    </xf>
    <xf numFmtId="0" fontId="11" fillId="13" borderId="3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wrapText="1"/>
    </xf>
    <xf numFmtId="0" fontId="10" fillId="13" borderId="10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1" fillId="13" borderId="25" xfId="0" applyFont="1" applyFill="1" applyBorder="1" applyAlignment="1">
      <alignment horizontal="center" vertical="center"/>
    </xf>
    <xf numFmtId="0" fontId="11" fillId="13" borderId="23" xfId="0" applyFont="1" applyFill="1" applyBorder="1" applyAlignment="1">
      <alignment horizontal="center" vertical="center"/>
    </xf>
    <xf numFmtId="0" fontId="11" fillId="13" borderId="3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1" fillId="13" borderId="22" xfId="0" applyFont="1" applyFill="1" applyBorder="1" applyAlignment="1">
      <alignment horizontal="center"/>
    </xf>
    <xf numFmtId="0" fontId="11" fillId="13" borderId="23" xfId="0" applyFont="1" applyFill="1" applyBorder="1" applyAlignment="1">
      <alignment horizontal="center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2" fillId="0" borderId="29" xfId="0" applyFont="1" applyBorder="1" applyAlignment="1">
      <alignment horizontal="center"/>
    </xf>
    <xf numFmtId="0" fontId="8" fillId="0" borderId="30" xfId="0" applyFont="1" applyBorder="1"/>
    <xf numFmtId="0" fontId="8" fillId="0" borderId="31" xfId="0" applyFont="1" applyBorder="1"/>
    <xf numFmtId="0" fontId="12" fillId="0" borderId="27" xfId="0" applyFont="1" applyBorder="1" applyAlignment="1">
      <alignment horizontal="center"/>
    </xf>
    <xf numFmtId="0" fontId="8" fillId="0" borderId="27" xfId="0" applyFont="1" applyBorder="1"/>
    <xf numFmtId="0" fontId="8" fillId="0" borderId="28" xfId="0" applyFont="1" applyBorder="1"/>
    <xf numFmtId="165" fontId="7" fillId="0" borderId="13" xfId="0" applyNumberFormat="1" applyFont="1" applyBorder="1" applyAlignment="1">
      <alignment horizontal="center" vertical="center"/>
    </xf>
    <xf numFmtId="0" fontId="0" fillId="0" borderId="0" xfId="0"/>
    <xf numFmtId="0" fontId="8" fillId="0" borderId="18" xfId="0" applyFont="1" applyBorder="1"/>
    <xf numFmtId="0" fontId="8" fillId="0" borderId="13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32" xfId="0" applyFont="1" applyBorder="1"/>
    <xf numFmtId="165" fontId="7" fillId="0" borderId="9" xfId="0" applyNumberFormat="1" applyFont="1" applyBorder="1" applyAlignment="1">
      <alignment horizontal="center" vertical="center"/>
    </xf>
    <xf numFmtId="0" fontId="8" fillId="0" borderId="10" xfId="0" applyFont="1" applyBorder="1"/>
    <xf numFmtId="0" fontId="8" fillId="0" borderId="11" xfId="0" applyFont="1" applyBorder="1"/>
    <xf numFmtId="0" fontId="8" fillId="0" borderId="14" xfId="0" applyFont="1" applyBorder="1"/>
    <xf numFmtId="0" fontId="8" fillId="0" borderId="17" xfId="0" applyFont="1" applyBorder="1"/>
    <xf numFmtId="0" fontId="7" fillId="0" borderId="27" xfId="0" applyFont="1" applyBorder="1" applyAlignment="1">
      <alignment horizontal="left"/>
    </xf>
    <xf numFmtId="0" fontId="5" fillId="6" borderId="5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11" fillId="13" borderId="34" xfId="0" applyFont="1" applyFill="1" applyBorder="1" applyAlignment="1">
      <alignment horizontal="center" vertical="center" wrapText="1"/>
    </xf>
    <xf numFmtId="0" fontId="11" fillId="13" borderId="23" xfId="0" applyFont="1" applyFill="1" applyBorder="1" applyAlignment="1">
      <alignment horizontal="center" vertical="center" wrapText="1"/>
    </xf>
    <xf numFmtId="0" fontId="11" fillId="13" borderId="25" xfId="0" applyFont="1" applyFill="1" applyBorder="1" applyAlignment="1">
      <alignment horizontal="center"/>
    </xf>
    <xf numFmtId="0" fontId="11" fillId="13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90750" cy="885825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B2BF92C7-FA34-BC4D-94F8-051869D1BB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90750" cy="885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58"/>
  <sheetViews>
    <sheetView tabSelected="1" topLeftCell="AT1" workbookViewId="0">
      <selection activeCell="I28" sqref="I28"/>
    </sheetView>
  </sheetViews>
  <sheetFormatPr baseColWidth="10" defaultColWidth="8.75" defaultRowHeight="14.25"/>
  <cols>
    <col min="1" max="1" width="6" customWidth="1"/>
    <col min="2" max="2" width="20" customWidth="1"/>
    <col min="3" max="3" width="10.5" bestFit="1" customWidth="1"/>
    <col min="4" max="4" width="31.75" bestFit="1" customWidth="1"/>
    <col min="5" max="5" width="9.625" customWidth="1"/>
    <col min="6" max="6" width="7.25" customWidth="1"/>
    <col min="7" max="7" width="9.375" bestFit="1" customWidth="1"/>
    <col min="8" max="9" width="24" customWidth="1"/>
    <col min="10" max="10" width="17.75" bestFit="1" customWidth="1"/>
    <col min="11" max="11" width="11.125" bestFit="1" customWidth="1"/>
    <col min="12" max="12" width="4.375" customWidth="1"/>
    <col min="13" max="13" width="4" customWidth="1"/>
    <col min="14" max="14" width="8.5" customWidth="1"/>
    <col min="15" max="16" width="4" customWidth="1"/>
    <col min="17" max="17" width="4.5" customWidth="1"/>
    <col min="18" max="24" width="4" customWidth="1"/>
    <col min="25" max="26" width="10" customWidth="1"/>
    <col min="27" max="28" width="12" customWidth="1"/>
    <col min="29" max="29" width="22" customWidth="1"/>
    <col min="30" max="30" width="24" customWidth="1"/>
    <col min="31" max="42" width="10" customWidth="1"/>
    <col min="43" max="44" width="12" customWidth="1"/>
    <col min="45" max="45" width="16" customWidth="1"/>
    <col min="46" max="68" width="36.25" customWidth="1"/>
  </cols>
  <sheetData>
    <row r="1" spans="1:80" ht="31.9" customHeight="1">
      <c r="A1" s="28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80" ht="14.25" customHeight="1">
      <c r="A2" s="29"/>
      <c r="B2" s="30"/>
      <c r="C2" s="60"/>
      <c r="D2" s="63" t="s">
        <v>201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5"/>
    </row>
    <row r="3" spans="1:80" ht="14.25" customHeight="1">
      <c r="A3" s="31"/>
      <c r="B3" s="32"/>
      <c r="C3" s="61"/>
      <c r="D3" s="66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8"/>
    </row>
    <row r="4" spans="1:80" ht="14.25" customHeight="1">
      <c r="A4" s="31"/>
      <c r="B4" s="32"/>
      <c r="C4" s="61"/>
      <c r="D4" s="69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1"/>
    </row>
    <row r="5" spans="1:80" ht="14.25" customHeight="1">
      <c r="A5" s="31"/>
      <c r="B5" s="32"/>
      <c r="C5" s="61"/>
      <c r="D5" s="44" t="s">
        <v>195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</row>
    <row r="6" spans="1:80" ht="14.25" customHeight="1">
      <c r="A6" s="33"/>
      <c r="B6" s="34"/>
      <c r="C6" s="62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7.5" customHeight="1">
      <c r="A7" s="92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80"/>
    </row>
    <row r="8" spans="1:80" ht="14.25" customHeight="1">
      <c r="A8" s="52" t="s">
        <v>196</v>
      </c>
      <c r="B8" s="53"/>
      <c r="C8" s="53"/>
      <c r="D8" s="53"/>
      <c r="E8" s="53"/>
      <c r="F8" s="47" t="s">
        <v>197</v>
      </c>
      <c r="G8" s="47"/>
      <c r="H8" s="47"/>
      <c r="I8" s="47"/>
      <c r="J8" s="47"/>
      <c r="K8" s="47"/>
      <c r="L8" s="95" t="s">
        <v>198</v>
      </c>
      <c r="M8" s="53"/>
      <c r="N8" s="53"/>
      <c r="O8" s="53"/>
      <c r="P8" s="53"/>
      <c r="Q8" s="9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80" ht="14.25" customHeight="1">
      <c r="A9" s="54" t="s">
        <v>221</v>
      </c>
      <c r="B9" s="55"/>
      <c r="C9" s="55"/>
      <c r="D9" s="55"/>
      <c r="E9" s="55"/>
      <c r="F9" s="90" t="s">
        <v>222</v>
      </c>
      <c r="G9" s="90"/>
      <c r="H9" s="90"/>
      <c r="I9" s="90"/>
      <c r="J9" s="90"/>
      <c r="K9" s="90"/>
      <c r="L9" s="72" t="s">
        <v>199</v>
      </c>
      <c r="M9" s="73"/>
      <c r="N9" s="74"/>
      <c r="O9" s="75" t="s">
        <v>200</v>
      </c>
      <c r="P9" s="76"/>
      <c r="Q9" s="7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1:80" ht="14.25" customHeight="1">
      <c r="A10" s="56"/>
      <c r="B10" s="57"/>
      <c r="C10" s="57"/>
      <c r="D10" s="57"/>
      <c r="E10" s="57"/>
      <c r="F10" s="49" t="s">
        <v>223</v>
      </c>
      <c r="G10" s="49"/>
      <c r="H10" s="49"/>
      <c r="I10" s="49"/>
      <c r="J10" s="49"/>
      <c r="K10" s="50"/>
      <c r="L10" s="78">
        <v>45748</v>
      </c>
      <c r="M10" s="79"/>
      <c r="N10" s="80"/>
      <c r="O10" s="85">
        <v>46022</v>
      </c>
      <c r="P10" s="86"/>
      <c r="Q10" s="8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1:80" ht="14.25" customHeight="1">
      <c r="A11" s="56"/>
      <c r="B11" s="57"/>
      <c r="C11" s="57"/>
      <c r="D11" s="57"/>
      <c r="E11" s="57"/>
      <c r="F11" s="49" t="s">
        <v>224</v>
      </c>
      <c r="G11" s="49"/>
      <c r="H11" s="49"/>
      <c r="I11" s="49"/>
      <c r="J11" s="49"/>
      <c r="K11" s="49"/>
      <c r="L11" s="81"/>
      <c r="M11" s="79"/>
      <c r="N11" s="80"/>
      <c r="O11" s="81"/>
      <c r="P11" s="79"/>
      <c r="Q11" s="88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80" ht="14.25" customHeight="1">
      <c r="A12" s="56"/>
      <c r="B12" s="57"/>
      <c r="C12" s="57"/>
      <c r="D12" s="57"/>
      <c r="E12" s="57"/>
      <c r="F12" s="51" t="s">
        <v>225</v>
      </c>
      <c r="G12" s="51"/>
      <c r="H12" s="51"/>
      <c r="I12" s="51"/>
      <c r="J12" s="51"/>
      <c r="K12" s="51"/>
      <c r="L12" s="81"/>
      <c r="M12" s="79"/>
      <c r="N12" s="80"/>
      <c r="O12" s="81"/>
      <c r="P12" s="79"/>
      <c r="Q12" s="88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</row>
    <row r="13" spans="1:80" ht="14.25" customHeight="1">
      <c r="A13" s="56"/>
      <c r="B13" s="57"/>
      <c r="C13" s="57"/>
      <c r="D13" s="57"/>
      <c r="E13" s="57"/>
      <c r="F13" s="51" t="s">
        <v>226</v>
      </c>
      <c r="G13" s="51"/>
      <c r="H13" s="51"/>
      <c r="I13" s="51"/>
      <c r="J13" s="51"/>
      <c r="K13" s="51"/>
      <c r="L13" s="81"/>
      <c r="M13" s="79"/>
      <c r="N13" s="80"/>
      <c r="O13" s="81"/>
      <c r="P13" s="79"/>
      <c r="Q13" s="88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80" ht="14.25" customHeight="1">
      <c r="A14" s="56"/>
      <c r="B14" s="57"/>
      <c r="C14" s="57"/>
      <c r="D14" s="57"/>
      <c r="E14" s="57"/>
      <c r="F14" s="35" t="s">
        <v>228</v>
      </c>
      <c r="G14" s="35"/>
      <c r="H14" s="35"/>
      <c r="I14" s="35"/>
      <c r="J14" s="35"/>
      <c r="K14" s="35"/>
      <c r="L14" s="81"/>
      <c r="M14" s="79"/>
      <c r="N14" s="80"/>
      <c r="O14" s="81"/>
      <c r="P14" s="79"/>
      <c r="Q14" s="88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80" ht="14.25" customHeight="1">
      <c r="A15" s="58"/>
      <c r="B15" s="59"/>
      <c r="C15" s="59"/>
      <c r="D15" s="59"/>
      <c r="E15" s="59"/>
      <c r="F15" s="35" t="s">
        <v>227</v>
      </c>
      <c r="G15" s="35"/>
      <c r="H15" s="35"/>
      <c r="I15" s="35"/>
      <c r="J15" s="35"/>
      <c r="K15" s="35"/>
      <c r="L15" s="82"/>
      <c r="M15" s="83"/>
      <c r="N15" s="84"/>
      <c r="O15" s="82"/>
      <c r="P15" s="83"/>
      <c r="Q15" s="89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</row>
    <row r="16" spans="1:80" hidden="1">
      <c r="A16" s="3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8" hidden="1"/>
    <row r="18" spans="1:68" ht="30">
      <c r="A18" s="7"/>
      <c r="B18" s="8" t="s">
        <v>1</v>
      </c>
      <c r="C18" s="9">
        <v>46141</v>
      </c>
      <c r="D18" s="7"/>
      <c r="E18" s="7"/>
      <c r="F18" s="7"/>
      <c r="G18" s="7"/>
      <c r="H18" s="10" t="s">
        <v>2</v>
      </c>
      <c r="I18" s="10" t="s">
        <v>3</v>
      </c>
      <c r="J18" s="10" t="s">
        <v>4</v>
      </c>
      <c r="K18" s="10" t="s">
        <v>5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</row>
    <row r="19" spans="1:68" ht="15">
      <c r="A19" s="7"/>
      <c r="B19" s="8" t="s">
        <v>6</v>
      </c>
      <c r="C19" s="11">
        <f>COUNTA(A27:A58)</f>
        <v>32</v>
      </c>
      <c r="D19" s="7"/>
      <c r="E19" s="7"/>
      <c r="F19" s="7"/>
      <c r="G19" s="7"/>
      <c r="H19" s="12" t="s">
        <v>7</v>
      </c>
      <c r="I19" s="13">
        <f>SUMIF(B27:B58,H19,G27:G58)</f>
        <v>0.20000000000000004</v>
      </c>
      <c r="J19" s="13">
        <f>IFERROR(SUMIF(B27:B58,H19,AR27:AR58)/SUMIF(B27:B58,H19,G27:G58),0)</f>
        <v>0</v>
      </c>
      <c r="K19" s="12">
        <f>COUNTIF(B27:B58,H19)</f>
        <v>5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</row>
    <row r="20" spans="1:68" ht="15">
      <c r="A20" s="7"/>
      <c r="B20" s="8" t="s">
        <v>8</v>
      </c>
      <c r="C20" s="14">
        <f>SUM(AR27:AR58)</f>
        <v>0</v>
      </c>
      <c r="D20" s="7"/>
      <c r="E20" s="7"/>
      <c r="F20" s="7"/>
      <c r="G20" s="7"/>
      <c r="H20" s="12" t="s">
        <v>9</v>
      </c>
      <c r="I20" s="13">
        <f>SUMIF(B27:B58,H20,G27:G58)</f>
        <v>0.15</v>
      </c>
      <c r="J20" s="13">
        <f>IFERROR(SUMIF(B27:B58,H20,AR27:AR58)/SUMIF(B27:B58,H20,G27:G58),0)</f>
        <v>0</v>
      </c>
      <c r="K20" s="12">
        <f>COUNTIF(B27:B58,H20)</f>
        <v>7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</row>
    <row r="21" spans="1:68" ht="30">
      <c r="A21" s="7"/>
      <c r="B21" s="8" t="s">
        <v>10</v>
      </c>
      <c r="C21" s="11">
        <f>COUNTIF(AS27:AS58,"Cumplida")</f>
        <v>0</v>
      </c>
      <c r="D21" s="7"/>
      <c r="E21" s="7"/>
      <c r="F21" s="7"/>
      <c r="G21" s="7"/>
      <c r="H21" s="12" t="s">
        <v>11</v>
      </c>
      <c r="I21" s="13">
        <f>SUMIF(B27:B58,H21,G27:G58)</f>
        <v>0.24999999999999994</v>
      </c>
      <c r="J21" s="13">
        <f>IFERROR(SUMIF(B27:B58,H21,AR27:AR58)/SUMIF(B27:B58,H21,G27:G58),0)</f>
        <v>0</v>
      </c>
      <c r="K21" s="12">
        <f>COUNTIF(B27:B58,H21)</f>
        <v>7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</row>
    <row r="22" spans="1:68" ht="30">
      <c r="A22" s="7"/>
      <c r="B22" s="8" t="s">
        <v>12</v>
      </c>
      <c r="C22" s="11">
        <f>COUNTIF(AS27:AS58,"En ejecución")</f>
        <v>0</v>
      </c>
      <c r="D22" s="7"/>
      <c r="E22" s="7"/>
      <c r="F22" s="7"/>
      <c r="G22" s="7"/>
      <c r="H22" s="12" t="s">
        <v>13</v>
      </c>
      <c r="I22" s="13">
        <f>SUMIF(B27:B58,H22,G27:G58)</f>
        <v>0.24999999999999994</v>
      </c>
      <c r="J22" s="13">
        <f>IFERROR(SUMIF(B27:B58,H22,AR27:AR58)/SUMIF(B27:B58,H22,G27:G58),0)</f>
        <v>0</v>
      </c>
      <c r="K22" s="12">
        <f>COUNTIF(B27:B58,H22)</f>
        <v>7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</row>
    <row r="23" spans="1:68" ht="30">
      <c r="A23" s="7"/>
      <c r="B23" s="15" t="s">
        <v>14</v>
      </c>
      <c r="C23" s="16">
        <f>COUNTIF(AS27:AS58,"No iniciado")</f>
        <v>32</v>
      </c>
      <c r="D23" s="17"/>
      <c r="E23" s="17"/>
      <c r="F23" s="7"/>
      <c r="G23" s="7"/>
      <c r="H23" s="12" t="s">
        <v>15</v>
      </c>
      <c r="I23" s="13">
        <f>SUMIF(B27:B58,H23,G27:G58)</f>
        <v>0.15</v>
      </c>
      <c r="J23" s="13">
        <f>IFERROR(SUMIF(B27:B58,H23,AR27:AR58)/SUMIF(B27:B58,H23,G27:G58),0)</f>
        <v>0</v>
      </c>
      <c r="K23" s="12">
        <f>COUNTIF(B27:B58,H23)</f>
        <v>6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</row>
    <row r="24" spans="1:68" ht="15">
      <c r="A24" s="17"/>
      <c r="B24" s="18" t="s">
        <v>16</v>
      </c>
      <c r="C24" s="91" t="s">
        <v>17</v>
      </c>
      <c r="D24" s="91"/>
      <c r="E24" s="91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</row>
    <row r="25" spans="1:68" ht="16.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46" t="s">
        <v>203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8"/>
      <c r="Y25" s="93" t="s">
        <v>204</v>
      </c>
      <c r="Z25" s="94"/>
      <c r="AA25" s="94"/>
      <c r="AB25" s="94"/>
      <c r="AC25" s="17"/>
      <c r="AD25" s="17"/>
      <c r="AE25" s="46" t="s">
        <v>205</v>
      </c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  <c r="AQ25" s="93" t="s">
        <v>219</v>
      </c>
      <c r="AR25" s="94"/>
      <c r="AS25" s="94"/>
      <c r="AT25" s="46" t="s">
        <v>220</v>
      </c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</row>
    <row r="26" spans="1:68" ht="37.15" customHeight="1">
      <c r="A26" s="40" t="s">
        <v>18</v>
      </c>
      <c r="B26" s="40" t="s">
        <v>19</v>
      </c>
      <c r="C26" s="40" t="s">
        <v>20</v>
      </c>
      <c r="D26" s="40" t="s">
        <v>21</v>
      </c>
      <c r="E26" s="40" t="s">
        <v>22</v>
      </c>
      <c r="F26" s="41" t="s">
        <v>23</v>
      </c>
      <c r="G26" s="41" t="s">
        <v>3</v>
      </c>
      <c r="H26" s="40" t="s">
        <v>24</v>
      </c>
      <c r="I26" s="40" t="s">
        <v>25</v>
      </c>
      <c r="J26" s="40" t="s">
        <v>26</v>
      </c>
      <c r="K26" s="40" t="s">
        <v>27</v>
      </c>
      <c r="L26" s="40" t="s">
        <v>28</v>
      </c>
      <c r="M26" s="40" t="s">
        <v>29</v>
      </c>
      <c r="N26" s="40" t="s">
        <v>30</v>
      </c>
      <c r="O26" s="40" t="s">
        <v>31</v>
      </c>
      <c r="P26" s="40" t="s">
        <v>32</v>
      </c>
      <c r="Q26" s="40" t="s">
        <v>33</v>
      </c>
      <c r="R26" s="40" t="s">
        <v>34</v>
      </c>
      <c r="S26" s="40" t="s">
        <v>35</v>
      </c>
      <c r="T26" s="40" t="s">
        <v>36</v>
      </c>
      <c r="U26" s="40" t="s">
        <v>37</v>
      </c>
      <c r="V26" s="40" t="s">
        <v>38</v>
      </c>
      <c r="W26" s="40" t="s">
        <v>39</v>
      </c>
      <c r="X26" s="40" t="s">
        <v>40</v>
      </c>
      <c r="Y26" s="41" t="s">
        <v>41</v>
      </c>
      <c r="Z26" s="41" t="s">
        <v>42</v>
      </c>
      <c r="AA26" s="41" t="s">
        <v>43</v>
      </c>
      <c r="AB26" s="41" t="s">
        <v>44</v>
      </c>
      <c r="AC26" s="40" t="s">
        <v>45</v>
      </c>
      <c r="AD26" s="40" t="s">
        <v>46</v>
      </c>
      <c r="AE26" s="41" t="s">
        <v>47</v>
      </c>
      <c r="AF26" s="41" t="s">
        <v>48</v>
      </c>
      <c r="AG26" s="41" t="s">
        <v>49</v>
      </c>
      <c r="AH26" s="41" t="s">
        <v>50</v>
      </c>
      <c r="AI26" s="41" t="s">
        <v>51</v>
      </c>
      <c r="AJ26" s="41" t="s">
        <v>52</v>
      </c>
      <c r="AK26" s="41" t="s">
        <v>53</v>
      </c>
      <c r="AL26" s="41" t="s">
        <v>54</v>
      </c>
      <c r="AM26" s="41" t="s">
        <v>55</v>
      </c>
      <c r="AN26" s="41" t="s">
        <v>56</v>
      </c>
      <c r="AO26" s="41" t="s">
        <v>57</v>
      </c>
      <c r="AP26" s="41" t="s">
        <v>58</v>
      </c>
      <c r="AQ26" s="41" t="s">
        <v>59</v>
      </c>
      <c r="AR26" s="41" t="s">
        <v>60</v>
      </c>
      <c r="AS26" s="40" t="s">
        <v>61</v>
      </c>
      <c r="AT26" s="40" t="s">
        <v>218</v>
      </c>
      <c r="AU26" s="40" t="s">
        <v>207</v>
      </c>
      <c r="AV26" s="40" t="s">
        <v>206</v>
      </c>
      <c r="AW26" s="40" t="s">
        <v>207</v>
      </c>
      <c r="AX26" s="40" t="s">
        <v>208</v>
      </c>
      <c r="AY26" s="40" t="s">
        <v>207</v>
      </c>
      <c r="AZ26" s="40" t="s">
        <v>209</v>
      </c>
      <c r="BA26" s="40" t="s">
        <v>207</v>
      </c>
      <c r="BB26" s="40" t="s">
        <v>210</v>
      </c>
      <c r="BC26" s="40" t="s">
        <v>207</v>
      </c>
      <c r="BD26" s="40" t="s">
        <v>211</v>
      </c>
      <c r="BE26" s="40" t="s">
        <v>207</v>
      </c>
      <c r="BF26" s="40" t="s">
        <v>212</v>
      </c>
      <c r="BG26" s="40" t="s">
        <v>207</v>
      </c>
      <c r="BH26" s="40" t="s">
        <v>213</v>
      </c>
      <c r="BI26" s="40" t="s">
        <v>207</v>
      </c>
      <c r="BJ26" s="42" t="s">
        <v>214</v>
      </c>
      <c r="BK26" s="40" t="s">
        <v>207</v>
      </c>
      <c r="BL26" s="42" t="s">
        <v>215</v>
      </c>
      <c r="BM26" s="40" t="s">
        <v>207</v>
      </c>
      <c r="BN26" s="42" t="s">
        <v>216</v>
      </c>
      <c r="BO26" s="42" t="s">
        <v>207</v>
      </c>
      <c r="BP26" s="42" t="s">
        <v>217</v>
      </c>
    </row>
    <row r="27" spans="1:68" ht="45.4" customHeight="1">
      <c r="A27" s="19">
        <v>1</v>
      </c>
      <c r="B27" s="20" t="s">
        <v>7</v>
      </c>
      <c r="C27" s="21">
        <v>0.2</v>
      </c>
      <c r="D27" s="21" t="s">
        <v>233</v>
      </c>
      <c r="E27" s="21" t="s">
        <v>62</v>
      </c>
      <c r="F27" s="21">
        <f t="shared" ref="F27:F58" si="0">1/COUNTIF($B$27:$B$58,B27)</f>
        <v>0.2</v>
      </c>
      <c r="G27" s="21">
        <f t="shared" ref="G27:G58" si="1">C27*F27</f>
        <v>4.0000000000000008E-2</v>
      </c>
      <c r="H27" s="19" t="s">
        <v>63</v>
      </c>
      <c r="I27" s="19" t="s">
        <v>64</v>
      </c>
      <c r="J27" s="19" t="s">
        <v>65</v>
      </c>
      <c r="K27" s="9">
        <v>46068</v>
      </c>
      <c r="L27" s="9" t="s">
        <v>281</v>
      </c>
      <c r="M27" s="22"/>
      <c r="N27" s="36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19" t="s">
        <v>66</v>
      </c>
      <c r="Z27" s="19"/>
      <c r="AA27" s="19"/>
      <c r="AB27" s="19"/>
      <c r="AC27" s="19" t="s">
        <v>65</v>
      </c>
      <c r="AD27" s="19" t="s">
        <v>67</v>
      </c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>
        <f t="shared" ref="AQ27:AQ58" si="2">IFERROR(LOOKUP(2,1/(AE27:AP27&lt;&gt;""),AE27:AP27),0)</f>
        <v>0</v>
      </c>
      <c r="AR27" s="23">
        <f t="shared" ref="AR27:AR58" si="3">G27*AQ27</f>
        <v>0</v>
      </c>
      <c r="AS27" s="19" t="str">
        <f t="shared" ref="AS27:AS58" si="4">IF(AQ27=0,"No iniciado",IF(AQ27&lt;1,"En ejecución","Cumplida"))</f>
        <v>No iniciado</v>
      </c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6"/>
      <c r="BM27" s="6"/>
      <c r="BN27" s="6"/>
      <c r="BO27" s="6"/>
      <c r="BP27" s="6"/>
    </row>
    <row r="28" spans="1:68" ht="45.4" customHeight="1">
      <c r="A28" s="19">
        <v>2</v>
      </c>
      <c r="B28" s="20" t="s">
        <v>7</v>
      </c>
      <c r="C28" s="21">
        <v>0.2</v>
      </c>
      <c r="D28" s="21" t="s">
        <v>229</v>
      </c>
      <c r="E28" s="21" t="s">
        <v>230</v>
      </c>
      <c r="F28" s="21">
        <f t="shared" si="0"/>
        <v>0.2</v>
      </c>
      <c r="G28" s="21">
        <f t="shared" si="1"/>
        <v>4.0000000000000008E-2</v>
      </c>
      <c r="H28" s="19" t="s">
        <v>63</v>
      </c>
      <c r="I28" s="19" t="s">
        <v>69</v>
      </c>
      <c r="J28" s="19" t="s">
        <v>70</v>
      </c>
      <c r="K28" s="9">
        <v>46073</v>
      </c>
      <c r="L28" s="9">
        <v>46109</v>
      </c>
      <c r="M28" s="22"/>
      <c r="N28" s="36"/>
      <c r="O28" s="36"/>
      <c r="P28" s="22"/>
      <c r="Q28" s="22"/>
      <c r="R28" s="22"/>
      <c r="S28" s="22"/>
      <c r="T28" s="22"/>
      <c r="U28" s="22"/>
      <c r="V28" s="22"/>
      <c r="W28" s="22"/>
      <c r="X28" s="22"/>
      <c r="Y28" s="19" t="s">
        <v>66</v>
      </c>
      <c r="Z28" s="19"/>
      <c r="AA28" s="19"/>
      <c r="AB28" s="19"/>
      <c r="AC28" s="19" t="s">
        <v>70</v>
      </c>
      <c r="AD28" s="19" t="s">
        <v>71</v>
      </c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>
        <f t="shared" si="2"/>
        <v>0</v>
      </c>
      <c r="AR28" s="23">
        <f t="shared" si="3"/>
        <v>0</v>
      </c>
      <c r="AS28" s="19" t="str">
        <f t="shared" si="4"/>
        <v>No iniciado</v>
      </c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6"/>
      <c r="BM28" s="6"/>
      <c r="BN28" s="6"/>
      <c r="BO28" s="6"/>
      <c r="BP28" s="6"/>
    </row>
    <row r="29" spans="1:68" ht="55.15" customHeight="1">
      <c r="A29" s="19">
        <v>3</v>
      </c>
      <c r="B29" s="20" t="s">
        <v>7</v>
      </c>
      <c r="C29" s="21">
        <v>0.2</v>
      </c>
      <c r="D29" s="21" t="s">
        <v>231</v>
      </c>
      <c r="E29" s="21" t="s">
        <v>232</v>
      </c>
      <c r="F29" s="21">
        <f t="shared" si="0"/>
        <v>0.2</v>
      </c>
      <c r="G29" s="21">
        <f t="shared" si="1"/>
        <v>4.0000000000000008E-2</v>
      </c>
      <c r="H29" s="19" t="s">
        <v>63</v>
      </c>
      <c r="I29" s="19" t="s">
        <v>69</v>
      </c>
      <c r="J29" s="19" t="s">
        <v>72</v>
      </c>
      <c r="K29" s="9">
        <v>46073</v>
      </c>
      <c r="L29" s="9">
        <v>46109</v>
      </c>
      <c r="M29" s="22"/>
      <c r="N29" s="36"/>
      <c r="O29" s="36"/>
      <c r="P29" s="22"/>
      <c r="Q29" s="22"/>
      <c r="R29" s="22"/>
      <c r="S29" s="22"/>
      <c r="T29" s="22"/>
      <c r="U29" s="22"/>
      <c r="V29" s="22"/>
      <c r="W29" s="22"/>
      <c r="X29" s="22"/>
      <c r="Y29" s="19" t="s">
        <v>66</v>
      </c>
      <c r="Z29" s="19"/>
      <c r="AA29" s="19"/>
      <c r="AB29" s="19"/>
      <c r="AC29" s="19" t="s">
        <v>72</v>
      </c>
      <c r="AD29" s="19" t="s">
        <v>73</v>
      </c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>
        <f t="shared" si="2"/>
        <v>0</v>
      </c>
      <c r="AR29" s="23">
        <f t="shared" si="3"/>
        <v>0</v>
      </c>
      <c r="AS29" s="19" t="str">
        <f t="shared" si="4"/>
        <v>No iniciado</v>
      </c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6"/>
      <c r="BM29" s="6"/>
      <c r="BN29" s="6"/>
      <c r="BO29" s="6"/>
      <c r="BP29" s="6"/>
    </row>
    <row r="30" spans="1:68" ht="45.4" customHeight="1">
      <c r="A30" s="19">
        <v>4</v>
      </c>
      <c r="B30" s="20" t="s">
        <v>7</v>
      </c>
      <c r="C30" s="21">
        <v>0.2</v>
      </c>
      <c r="D30" s="21" t="s">
        <v>234</v>
      </c>
      <c r="E30" s="21" t="s">
        <v>235</v>
      </c>
      <c r="F30" s="21">
        <f t="shared" si="0"/>
        <v>0.2</v>
      </c>
      <c r="G30" s="21">
        <f t="shared" si="1"/>
        <v>4.0000000000000008E-2</v>
      </c>
      <c r="H30" s="19" t="s">
        <v>63</v>
      </c>
      <c r="I30" s="19" t="s">
        <v>68</v>
      </c>
      <c r="J30" s="19" t="s">
        <v>236</v>
      </c>
      <c r="K30" s="9">
        <v>46082</v>
      </c>
      <c r="L30" s="9">
        <v>46112</v>
      </c>
      <c r="M30" s="22"/>
      <c r="N30" s="22"/>
      <c r="O30" s="36"/>
      <c r="P30" s="22"/>
      <c r="Q30" s="22"/>
      <c r="R30" s="22"/>
      <c r="S30" s="22"/>
      <c r="T30" s="22"/>
      <c r="U30" s="22"/>
      <c r="V30" s="22"/>
      <c r="W30" s="22"/>
      <c r="X30" s="22"/>
      <c r="Y30" s="19" t="s">
        <v>66</v>
      </c>
      <c r="Z30" s="19"/>
      <c r="AA30" s="19"/>
      <c r="AB30" s="19"/>
      <c r="AC30" s="19" t="s">
        <v>238</v>
      </c>
      <c r="AD30" s="19" t="s">
        <v>237</v>
      </c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>
        <f t="shared" si="2"/>
        <v>0</v>
      </c>
      <c r="AR30" s="23">
        <f t="shared" si="3"/>
        <v>0</v>
      </c>
      <c r="AS30" s="19" t="str">
        <f t="shared" si="4"/>
        <v>No iniciado</v>
      </c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6"/>
      <c r="BM30" s="6"/>
      <c r="BN30" s="6"/>
      <c r="BO30" s="6"/>
      <c r="BP30" s="6"/>
    </row>
    <row r="31" spans="1:68" ht="45.4" customHeight="1">
      <c r="A31" s="19">
        <v>5</v>
      </c>
      <c r="B31" s="20" t="s">
        <v>7</v>
      </c>
      <c r="C31" s="21">
        <v>0.2</v>
      </c>
      <c r="D31" s="21" t="s">
        <v>74</v>
      </c>
      <c r="E31" s="21" t="s">
        <v>75</v>
      </c>
      <c r="F31" s="21">
        <f t="shared" si="0"/>
        <v>0.2</v>
      </c>
      <c r="G31" s="21">
        <f t="shared" si="1"/>
        <v>4.0000000000000008E-2</v>
      </c>
      <c r="H31" s="19" t="s">
        <v>63</v>
      </c>
      <c r="I31" s="19" t="s">
        <v>76</v>
      </c>
      <c r="J31" s="19" t="s">
        <v>77</v>
      </c>
      <c r="K31" s="9">
        <v>46037</v>
      </c>
      <c r="L31" s="9">
        <v>46203</v>
      </c>
      <c r="M31" s="22"/>
      <c r="N31" s="22"/>
      <c r="O31" s="22"/>
      <c r="P31" s="36"/>
      <c r="Q31" s="36"/>
      <c r="R31" s="36"/>
      <c r="S31" s="36"/>
      <c r="T31" s="36"/>
      <c r="U31" s="36"/>
      <c r="V31" s="22"/>
      <c r="W31" s="22"/>
      <c r="X31" s="22"/>
      <c r="Y31" s="19" t="s">
        <v>66</v>
      </c>
      <c r="Z31" s="19"/>
      <c r="AA31" s="19" t="s">
        <v>66</v>
      </c>
      <c r="AB31" s="19"/>
      <c r="AC31" s="19" t="s">
        <v>77</v>
      </c>
      <c r="AD31" s="19" t="s">
        <v>78</v>
      </c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>
        <f t="shared" si="2"/>
        <v>0</v>
      </c>
      <c r="AR31" s="23">
        <f t="shared" si="3"/>
        <v>0</v>
      </c>
      <c r="AS31" s="19" t="str">
        <f t="shared" si="4"/>
        <v>No iniciado</v>
      </c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6"/>
      <c r="BM31" s="6"/>
      <c r="BN31" s="6"/>
      <c r="BO31" s="6"/>
      <c r="BP31" s="6"/>
    </row>
    <row r="32" spans="1:68" ht="58.15" customHeight="1">
      <c r="A32" s="19">
        <v>6</v>
      </c>
      <c r="B32" s="24" t="s">
        <v>9</v>
      </c>
      <c r="C32" s="21">
        <v>0.15</v>
      </c>
      <c r="D32" s="21" t="s">
        <v>168</v>
      </c>
      <c r="E32" s="21" t="s">
        <v>239</v>
      </c>
      <c r="F32" s="21">
        <f t="shared" si="0"/>
        <v>0.14285714285714285</v>
      </c>
      <c r="G32" s="21">
        <f t="shared" si="1"/>
        <v>2.1428571428571425E-2</v>
      </c>
      <c r="H32" s="19" t="s">
        <v>63</v>
      </c>
      <c r="I32" s="19" t="s">
        <v>79</v>
      </c>
      <c r="J32" s="19" t="s">
        <v>240</v>
      </c>
      <c r="K32" s="9">
        <v>46143</v>
      </c>
      <c r="L32" s="9">
        <v>46188</v>
      </c>
      <c r="M32" s="22"/>
      <c r="N32" s="22"/>
      <c r="O32" s="22"/>
      <c r="P32" s="22"/>
      <c r="Q32" s="36"/>
      <c r="R32" s="36"/>
      <c r="S32" s="22"/>
      <c r="T32" s="22"/>
      <c r="U32" s="22"/>
      <c r="V32" s="22"/>
      <c r="W32" s="22"/>
      <c r="X32" s="22"/>
      <c r="Y32" s="19" t="s">
        <v>66</v>
      </c>
      <c r="Z32" s="19"/>
      <c r="AA32" s="19"/>
      <c r="AB32" s="19"/>
      <c r="AC32" s="19" t="s">
        <v>241</v>
      </c>
      <c r="AD32" s="19" t="s">
        <v>242</v>
      </c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>
        <f t="shared" si="2"/>
        <v>0</v>
      </c>
      <c r="AR32" s="23">
        <f t="shared" si="3"/>
        <v>0</v>
      </c>
      <c r="AS32" s="19" t="str">
        <f t="shared" si="4"/>
        <v>No iniciado</v>
      </c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6"/>
      <c r="BM32" s="6"/>
      <c r="BN32" s="6"/>
      <c r="BO32" s="6"/>
      <c r="BP32" s="6"/>
    </row>
    <row r="33" spans="1:68" ht="45.4" customHeight="1">
      <c r="A33" s="19">
        <v>7</v>
      </c>
      <c r="B33" s="24" t="s">
        <v>9</v>
      </c>
      <c r="C33" s="21">
        <v>0.15</v>
      </c>
      <c r="D33" s="21" t="s">
        <v>243</v>
      </c>
      <c r="E33" s="21" t="s">
        <v>84</v>
      </c>
      <c r="F33" s="21">
        <f t="shared" si="0"/>
        <v>0.14285714285714285</v>
      </c>
      <c r="G33" s="21">
        <f t="shared" si="1"/>
        <v>2.1428571428571425E-2</v>
      </c>
      <c r="H33" s="19" t="s">
        <v>63</v>
      </c>
      <c r="I33" s="19" t="s">
        <v>79</v>
      </c>
      <c r="J33" s="19" t="s">
        <v>244</v>
      </c>
      <c r="K33" s="9">
        <v>46174</v>
      </c>
      <c r="L33" s="9">
        <v>46203</v>
      </c>
      <c r="M33" s="22"/>
      <c r="N33" s="22"/>
      <c r="O33" s="22"/>
      <c r="P33" s="6"/>
      <c r="Q33" s="22"/>
      <c r="R33" s="36"/>
      <c r="S33" s="22"/>
      <c r="T33" s="22"/>
      <c r="U33" s="22"/>
      <c r="V33" s="22"/>
      <c r="W33" s="22"/>
      <c r="X33" s="22"/>
      <c r="Y33" s="19" t="s">
        <v>66</v>
      </c>
      <c r="Z33" s="19"/>
      <c r="AA33" s="19"/>
      <c r="AB33" s="19"/>
      <c r="AC33" s="19" t="s">
        <v>245</v>
      </c>
      <c r="AD33" s="19" t="s">
        <v>246</v>
      </c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>
        <f t="shared" si="2"/>
        <v>0</v>
      </c>
      <c r="AR33" s="23">
        <f t="shared" si="3"/>
        <v>0</v>
      </c>
      <c r="AS33" s="19" t="str">
        <f t="shared" si="4"/>
        <v>No iniciado</v>
      </c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6"/>
      <c r="BM33" s="6"/>
      <c r="BN33" s="6"/>
      <c r="BO33" s="6"/>
      <c r="BP33" s="6"/>
    </row>
    <row r="34" spans="1:68" ht="45.4" customHeight="1">
      <c r="A34" s="19">
        <v>8</v>
      </c>
      <c r="B34" s="24" t="s">
        <v>9</v>
      </c>
      <c r="C34" s="21">
        <v>0.15</v>
      </c>
      <c r="D34" s="21" t="s">
        <v>247</v>
      </c>
      <c r="E34" s="21" t="s">
        <v>248</v>
      </c>
      <c r="F34" s="21">
        <f t="shared" si="0"/>
        <v>0.14285714285714285</v>
      </c>
      <c r="G34" s="21">
        <f t="shared" si="1"/>
        <v>2.1428571428571425E-2</v>
      </c>
      <c r="H34" s="19" t="s">
        <v>63</v>
      </c>
      <c r="I34" s="19" t="s">
        <v>249</v>
      </c>
      <c r="J34" s="19" t="s">
        <v>250</v>
      </c>
      <c r="K34" s="9">
        <v>46188</v>
      </c>
      <c r="L34" s="9">
        <v>46233</v>
      </c>
      <c r="M34" s="22"/>
      <c r="N34" s="22"/>
      <c r="O34" s="6"/>
      <c r="P34" s="6"/>
      <c r="Q34" s="22"/>
      <c r="R34" s="36"/>
      <c r="S34" s="36"/>
      <c r="T34" s="22"/>
      <c r="U34" s="22"/>
      <c r="V34" s="22"/>
      <c r="W34" s="22"/>
      <c r="X34" s="22"/>
      <c r="Y34" s="19" t="s">
        <v>66</v>
      </c>
      <c r="Z34" s="19"/>
      <c r="AA34" s="19"/>
      <c r="AB34" s="19"/>
      <c r="AC34" s="19" t="s">
        <v>251</v>
      </c>
      <c r="AD34" s="19" t="s">
        <v>86</v>
      </c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>
        <f t="shared" si="2"/>
        <v>0</v>
      </c>
      <c r="AR34" s="23">
        <f t="shared" si="3"/>
        <v>0</v>
      </c>
      <c r="AS34" s="19" t="str">
        <f t="shared" si="4"/>
        <v>No iniciado</v>
      </c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6"/>
      <c r="BM34" s="6"/>
      <c r="BN34" s="6"/>
      <c r="BO34" s="6"/>
      <c r="BP34" s="6"/>
    </row>
    <row r="35" spans="1:68" ht="45.4" customHeight="1">
      <c r="A35" s="19">
        <v>9</v>
      </c>
      <c r="B35" s="24" t="s">
        <v>9</v>
      </c>
      <c r="C35" s="21">
        <v>0.15</v>
      </c>
      <c r="D35" s="21" t="s">
        <v>80</v>
      </c>
      <c r="E35" s="21" t="s">
        <v>81</v>
      </c>
      <c r="F35" s="21">
        <f t="shared" si="0"/>
        <v>0.14285714285714285</v>
      </c>
      <c r="G35" s="21">
        <f t="shared" si="1"/>
        <v>2.1428571428571425E-2</v>
      </c>
      <c r="H35" s="19" t="s">
        <v>63</v>
      </c>
      <c r="I35" s="19" t="s">
        <v>69</v>
      </c>
      <c r="J35" s="19" t="s">
        <v>82</v>
      </c>
      <c r="K35" s="9">
        <v>46218</v>
      </c>
      <c r="L35" s="9">
        <v>46233</v>
      </c>
      <c r="M35" s="22"/>
      <c r="N35" s="22"/>
      <c r="O35" s="22"/>
      <c r="P35" s="6"/>
      <c r="Q35" s="22"/>
      <c r="R35" s="22"/>
      <c r="S35" s="36"/>
      <c r="T35" s="22"/>
      <c r="U35" s="22"/>
      <c r="V35" s="22"/>
      <c r="W35" s="22"/>
      <c r="X35" s="22"/>
      <c r="Y35" s="19" t="s">
        <v>66</v>
      </c>
      <c r="Z35" s="19"/>
      <c r="AA35" s="19"/>
      <c r="AB35" s="19"/>
      <c r="AC35" s="19" t="s">
        <v>82</v>
      </c>
      <c r="AD35" s="19" t="s">
        <v>83</v>
      </c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>
        <f t="shared" si="2"/>
        <v>0</v>
      </c>
      <c r="AR35" s="23">
        <f t="shared" si="3"/>
        <v>0</v>
      </c>
      <c r="AS35" s="19" t="str">
        <f t="shared" si="4"/>
        <v>No iniciado</v>
      </c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6"/>
      <c r="BM35" s="6"/>
      <c r="BN35" s="6"/>
      <c r="BO35" s="6"/>
      <c r="BP35" s="6"/>
    </row>
    <row r="36" spans="1:68" ht="45.4" customHeight="1">
      <c r="A36" s="19">
        <v>10</v>
      </c>
      <c r="B36" s="24" t="s">
        <v>9</v>
      </c>
      <c r="C36" s="21">
        <v>0.15</v>
      </c>
      <c r="D36" s="21" t="s">
        <v>252</v>
      </c>
      <c r="E36" s="21" t="s">
        <v>253</v>
      </c>
      <c r="F36" s="21">
        <f t="shared" si="0"/>
        <v>0.14285714285714285</v>
      </c>
      <c r="G36" s="21">
        <f t="shared" si="1"/>
        <v>2.1428571428571425E-2</v>
      </c>
      <c r="H36" s="19" t="s">
        <v>63</v>
      </c>
      <c r="I36" s="19" t="s">
        <v>85</v>
      </c>
      <c r="J36" s="19" t="s">
        <v>254</v>
      </c>
      <c r="K36" s="9">
        <v>46174</v>
      </c>
      <c r="L36" s="9" t="s">
        <v>282</v>
      </c>
      <c r="M36" s="22"/>
      <c r="N36" s="22"/>
      <c r="O36" s="22"/>
      <c r="P36" s="6"/>
      <c r="Q36" s="6"/>
      <c r="R36" s="36"/>
      <c r="S36" s="22"/>
      <c r="T36" s="22"/>
      <c r="U36" s="22"/>
      <c r="V36" s="22"/>
      <c r="W36" s="22"/>
      <c r="X36" s="22"/>
      <c r="Y36" s="19" t="s">
        <v>66</v>
      </c>
      <c r="Z36" s="19"/>
      <c r="AA36" s="19"/>
      <c r="AB36" s="19"/>
      <c r="AC36" s="19" t="s">
        <v>87</v>
      </c>
      <c r="AD36" s="19" t="s">
        <v>88</v>
      </c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>
        <f t="shared" si="2"/>
        <v>0</v>
      </c>
      <c r="AR36" s="23">
        <f t="shared" si="3"/>
        <v>0</v>
      </c>
      <c r="AS36" s="19" t="str">
        <f t="shared" si="4"/>
        <v>No iniciado</v>
      </c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6"/>
      <c r="BM36" s="6"/>
      <c r="BN36" s="6"/>
      <c r="BO36" s="6"/>
      <c r="BP36" s="6"/>
    </row>
    <row r="37" spans="1:68" ht="45.4" customHeight="1">
      <c r="A37" s="19">
        <v>11</v>
      </c>
      <c r="B37" s="24" t="s">
        <v>9</v>
      </c>
      <c r="C37" s="21">
        <v>0.15</v>
      </c>
      <c r="D37" s="21" t="s">
        <v>255</v>
      </c>
      <c r="E37" s="21" t="s">
        <v>256</v>
      </c>
      <c r="F37" s="21">
        <f t="shared" si="0"/>
        <v>0.14285714285714285</v>
      </c>
      <c r="G37" s="21">
        <f t="shared" si="1"/>
        <v>2.1428571428571425E-2</v>
      </c>
      <c r="H37" s="19" t="s">
        <v>63</v>
      </c>
      <c r="I37" s="19" t="s">
        <v>69</v>
      </c>
      <c r="J37" s="19" t="s">
        <v>257</v>
      </c>
      <c r="K37" s="9">
        <v>46143</v>
      </c>
      <c r="L37" s="9">
        <v>46203</v>
      </c>
      <c r="M37" s="22"/>
      <c r="N37" s="22"/>
      <c r="O37" s="22"/>
      <c r="P37" s="22"/>
      <c r="Q37" s="36"/>
      <c r="R37" s="36"/>
      <c r="S37" s="22"/>
      <c r="T37" s="22"/>
      <c r="U37" s="22"/>
      <c r="V37" s="22"/>
      <c r="W37" s="22"/>
      <c r="X37" s="22"/>
      <c r="Y37" s="19" t="s">
        <v>66</v>
      </c>
      <c r="Z37" s="19"/>
      <c r="AA37" s="19" t="s">
        <v>66</v>
      </c>
      <c r="AB37" s="19"/>
      <c r="AC37" s="19" t="s">
        <v>258</v>
      </c>
      <c r="AD37" s="19" t="s">
        <v>259</v>
      </c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>
        <f t="shared" si="2"/>
        <v>0</v>
      </c>
      <c r="AR37" s="23">
        <f t="shared" si="3"/>
        <v>0</v>
      </c>
      <c r="AS37" s="19" t="str">
        <f t="shared" si="4"/>
        <v>No iniciado</v>
      </c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6"/>
      <c r="BM37" s="6"/>
      <c r="BN37" s="6"/>
      <c r="BO37" s="6"/>
      <c r="BP37" s="6"/>
    </row>
    <row r="38" spans="1:68" ht="45.4" customHeight="1">
      <c r="A38" s="19">
        <v>12</v>
      </c>
      <c r="B38" s="24" t="s">
        <v>9</v>
      </c>
      <c r="C38" s="21">
        <v>0.15</v>
      </c>
      <c r="D38" s="21" t="s">
        <v>260</v>
      </c>
      <c r="E38" s="21" t="s">
        <v>261</v>
      </c>
      <c r="F38" s="21">
        <f t="shared" si="0"/>
        <v>0.14285714285714285</v>
      </c>
      <c r="G38" s="21">
        <f t="shared" si="1"/>
        <v>2.1428571428571425E-2</v>
      </c>
      <c r="H38" s="19" t="s">
        <v>63</v>
      </c>
      <c r="I38" s="19" t="s">
        <v>249</v>
      </c>
      <c r="J38" s="19" t="s">
        <v>262</v>
      </c>
      <c r="K38" s="9">
        <v>46157</v>
      </c>
      <c r="L38" s="9">
        <v>46203</v>
      </c>
      <c r="M38" s="22"/>
      <c r="N38" s="22"/>
      <c r="O38" s="22"/>
      <c r="P38" s="22"/>
      <c r="Q38" s="36"/>
      <c r="R38" s="36"/>
      <c r="S38" s="22"/>
      <c r="T38" s="22"/>
      <c r="U38" s="22"/>
      <c r="V38" s="22"/>
      <c r="W38" s="22"/>
      <c r="X38" s="22"/>
      <c r="Y38" s="19" t="s">
        <v>66</v>
      </c>
      <c r="Z38" s="19"/>
      <c r="AA38" s="19"/>
      <c r="AB38" s="19"/>
      <c r="AC38" s="19" t="s">
        <v>263</v>
      </c>
      <c r="AD38" s="19" t="s">
        <v>264</v>
      </c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>
        <f t="shared" si="2"/>
        <v>0</v>
      </c>
      <c r="AR38" s="23">
        <f t="shared" si="3"/>
        <v>0</v>
      </c>
      <c r="AS38" s="19" t="str">
        <f t="shared" si="4"/>
        <v>No iniciado</v>
      </c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6"/>
      <c r="BM38" s="6"/>
      <c r="BN38" s="6"/>
      <c r="BO38" s="6"/>
      <c r="BP38" s="6"/>
    </row>
    <row r="39" spans="1:68" ht="45.4" customHeight="1">
      <c r="A39" s="19">
        <v>13</v>
      </c>
      <c r="B39" s="25" t="s">
        <v>11</v>
      </c>
      <c r="C39" s="21">
        <v>0.25</v>
      </c>
      <c r="D39" s="21" t="s">
        <v>90</v>
      </c>
      <c r="E39" s="21" t="s">
        <v>91</v>
      </c>
      <c r="F39" s="21">
        <f t="shared" si="0"/>
        <v>0.14285714285714285</v>
      </c>
      <c r="G39" s="21">
        <f t="shared" si="1"/>
        <v>3.5714285714285712E-2</v>
      </c>
      <c r="H39" s="19" t="s">
        <v>69</v>
      </c>
      <c r="I39" s="19" t="s">
        <v>63</v>
      </c>
      <c r="J39" s="19" t="s">
        <v>92</v>
      </c>
      <c r="K39" s="9">
        <v>46174</v>
      </c>
      <c r="L39" s="9">
        <v>46356</v>
      </c>
      <c r="M39" s="22"/>
      <c r="N39" s="22"/>
      <c r="O39" s="22"/>
      <c r="P39" s="22"/>
      <c r="Q39" s="22"/>
      <c r="R39" s="36"/>
      <c r="S39" s="36"/>
      <c r="T39" s="36"/>
      <c r="U39" s="36"/>
      <c r="V39" s="22"/>
      <c r="W39" s="22"/>
      <c r="X39" s="22"/>
      <c r="Y39" s="19" t="s">
        <v>66</v>
      </c>
      <c r="Z39" s="19"/>
      <c r="AA39" s="19"/>
      <c r="AB39" s="19" t="s">
        <v>66</v>
      </c>
      <c r="AC39" s="19" t="s">
        <v>92</v>
      </c>
      <c r="AD39" s="19" t="s">
        <v>93</v>
      </c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>
        <f t="shared" si="2"/>
        <v>0</v>
      </c>
      <c r="AR39" s="23">
        <f t="shared" si="3"/>
        <v>0</v>
      </c>
      <c r="AS39" s="19" t="str">
        <f t="shared" si="4"/>
        <v>No iniciado</v>
      </c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6"/>
      <c r="BM39" s="6"/>
      <c r="BN39" s="6"/>
      <c r="BO39" s="6"/>
      <c r="BP39" s="6"/>
    </row>
    <row r="40" spans="1:68" ht="45.4" customHeight="1">
      <c r="A40" s="19">
        <v>14</v>
      </c>
      <c r="B40" s="25" t="s">
        <v>11</v>
      </c>
      <c r="C40" s="21">
        <v>0.25</v>
      </c>
      <c r="D40" s="21" t="s">
        <v>265</v>
      </c>
      <c r="E40" s="21" t="s">
        <v>266</v>
      </c>
      <c r="F40" s="21">
        <f t="shared" si="0"/>
        <v>0.14285714285714285</v>
      </c>
      <c r="G40" s="21">
        <f t="shared" si="1"/>
        <v>3.5714285714285712E-2</v>
      </c>
      <c r="H40" s="19" t="s">
        <v>63</v>
      </c>
      <c r="I40" s="19" t="s">
        <v>94</v>
      </c>
      <c r="J40" s="19" t="s">
        <v>267</v>
      </c>
      <c r="K40" s="9">
        <v>46327</v>
      </c>
      <c r="L40" s="9">
        <v>46371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36"/>
      <c r="X40" s="43"/>
      <c r="Y40" s="19" t="s">
        <v>66</v>
      </c>
      <c r="Z40" s="19"/>
      <c r="AA40" s="19"/>
      <c r="AB40" s="19"/>
      <c r="AC40" s="19" t="s">
        <v>267</v>
      </c>
      <c r="AD40" s="19" t="s">
        <v>268</v>
      </c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>
        <f t="shared" si="2"/>
        <v>0</v>
      </c>
      <c r="AR40" s="23">
        <f t="shared" si="3"/>
        <v>0</v>
      </c>
      <c r="AS40" s="19" t="str">
        <f t="shared" si="4"/>
        <v>No iniciado</v>
      </c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6"/>
      <c r="BM40" s="6"/>
      <c r="BN40" s="6"/>
      <c r="BO40" s="6"/>
      <c r="BP40" s="6"/>
    </row>
    <row r="41" spans="1:68" ht="45.4" customHeight="1">
      <c r="A41" s="19">
        <v>15</v>
      </c>
      <c r="B41" s="25" t="s">
        <v>11</v>
      </c>
      <c r="C41" s="21">
        <v>0.25</v>
      </c>
      <c r="D41" s="21" t="s">
        <v>95</v>
      </c>
      <c r="E41" s="21" t="s">
        <v>96</v>
      </c>
      <c r="F41" s="21">
        <f t="shared" si="0"/>
        <v>0.14285714285714285</v>
      </c>
      <c r="G41" s="21">
        <f t="shared" si="1"/>
        <v>3.5714285714285712E-2</v>
      </c>
      <c r="H41" s="19" t="s">
        <v>202</v>
      </c>
      <c r="I41" s="19" t="s">
        <v>63</v>
      </c>
      <c r="J41" s="19" t="s">
        <v>98</v>
      </c>
      <c r="K41" s="9">
        <v>46204</v>
      </c>
      <c r="L41" s="9">
        <v>46356</v>
      </c>
      <c r="M41" s="22"/>
      <c r="N41" s="22"/>
      <c r="O41" s="22"/>
      <c r="P41" s="22"/>
      <c r="Q41" s="22"/>
      <c r="R41" s="22"/>
      <c r="S41" s="36"/>
      <c r="T41" s="36"/>
      <c r="U41" s="36"/>
      <c r="V41" s="36"/>
      <c r="W41" s="36"/>
      <c r="X41" s="22"/>
      <c r="Y41" s="19" t="s">
        <v>66</v>
      </c>
      <c r="Z41" s="19"/>
      <c r="AA41" s="19" t="s">
        <v>66</v>
      </c>
      <c r="AB41" s="19"/>
      <c r="AC41" s="19" t="s">
        <v>98</v>
      </c>
      <c r="AD41" s="19" t="s">
        <v>99</v>
      </c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>
        <f t="shared" si="2"/>
        <v>0</v>
      </c>
      <c r="AR41" s="23">
        <f t="shared" si="3"/>
        <v>0</v>
      </c>
      <c r="AS41" s="19" t="str">
        <f t="shared" si="4"/>
        <v>No iniciado</v>
      </c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6"/>
      <c r="BM41" s="6"/>
      <c r="BN41" s="6"/>
      <c r="BO41" s="6"/>
      <c r="BP41" s="6"/>
    </row>
    <row r="42" spans="1:68" ht="45.4" customHeight="1">
      <c r="A42" s="19">
        <v>16</v>
      </c>
      <c r="B42" s="25" t="s">
        <v>11</v>
      </c>
      <c r="C42" s="21">
        <v>0.25</v>
      </c>
      <c r="D42" s="21" t="s">
        <v>269</v>
      </c>
      <c r="E42" s="21" t="s">
        <v>270</v>
      </c>
      <c r="F42" s="21">
        <f t="shared" si="0"/>
        <v>0.14285714285714285</v>
      </c>
      <c r="G42" s="21">
        <f t="shared" si="1"/>
        <v>3.5714285714285712E-2</v>
      </c>
      <c r="H42" s="19" t="s">
        <v>63</v>
      </c>
      <c r="I42" s="19" t="s">
        <v>100</v>
      </c>
      <c r="J42" s="19" t="s">
        <v>101</v>
      </c>
      <c r="K42" s="9">
        <v>46204</v>
      </c>
      <c r="L42" s="9">
        <v>46356</v>
      </c>
      <c r="M42" s="22"/>
      <c r="N42" s="22"/>
      <c r="O42" s="22"/>
      <c r="P42" s="22"/>
      <c r="Q42" s="22"/>
      <c r="R42" s="22"/>
      <c r="S42" s="36"/>
      <c r="T42" s="36"/>
      <c r="U42" s="36"/>
      <c r="V42" s="36"/>
      <c r="W42" s="36"/>
      <c r="X42" s="22"/>
      <c r="Y42" s="19" t="s">
        <v>66</v>
      </c>
      <c r="Z42" s="19"/>
      <c r="AA42" s="19" t="s">
        <v>66</v>
      </c>
      <c r="AB42" s="19"/>
      <c r="AC42" s="19" t="s">
        <v>101</v>
      </c>
      <c r="AD42" s="19" t="s">
        <v>102</v>
      </c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>
        <f t="shared" si="2"/>
        <v>0</v>
      </c>
      <c r="AR42" s="23">
        <f t="shared" si="3"/>
        <v>0</v>
      </c>
      <c r="AS42" s="19" t="str">
        <f t="shared" si="4"/>
        <v>No iniciado</v>
      </c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6"/>
      <c r="BM42" s="6"/>
      <c r="BN42" s="6"/>
      <c r="BO42" s="6"/>
      <c r="BP42" s="6"/>
    </row>
    <row r="43" spans="1:68" ht="72" customHeight="1">
      <c r="A43" s="19">
        <v>17</v>
      </c>
      <c r="B43" s="25" t="s">
        <v>11</v>
      </c>
      <c r="C43" s="21">
        <v>0.25</v>
      </c>
      <c r="D43" s="21" t="s">
        <v>271</v>
      </c>
      <c r="E43" s="21" t="s">
        <v>272</v>
      </c>
      <c r="F43" s="21">
        <f t="shared" si="0"/>
        <v>0.14285714285714285</v>
      </c>
      <c r="G43" s="21">
        <f t="shared" si="1"/>
        <v>3.5714285714285712E-2</v>
      </c>
      <c r="H43" s="19" t="s">
        <v>63</v>
      </c>
      <c r="I43" s="19" t="s">
        <v>103</v>
      </c>
      <c r="J43" s="19" t="s">
        <v>104</v>
      </c>
      <c r="K43" s="9">
        <v>46204</v>
      </c>
      <c r="L43" s="9">
        <v>46356</v>
      </c>
      <c r="M43" s="22"/>
      <c r="N43" s="22"/>
      <c r="O43" s="22"/>
      <c r="P43" s="22"/>
      <c r="Q43" s="22"/>
      <c r="R43" s="22"/>
      <c r="S43" s="36"/>
      <c r="T43" s="36"/>
      <c r="U43" s="36"/>
      <c r="V43" s="36"/>
      <c r="W43" s="36"/>
      <c r="X43" s="22"/>
      <c r="Y43" s="19" t="s">
        <v>66</v>
      </c>
      <c r="Z43" s="19" t="s">
        <v>66</v>
      </c>
      <c r="AA43" s="19" t="s">
        <v>66</v>
      </c>
      <c r="AB43" s="19"/>
      <c r="AC43" s="19" t="s">
        <v>104</v>
      </c>
      <c r="AD43" s="19" t="s">
        <v>105</v>
      </c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>
        <f t="shared" si="2"/>
        <v>0</v>
      </c>
      <c r="AR43" s="23">
        <f t="shared" si="3"/>
        <v>0</v>
      </c>
      <c r="AS43" s="19" t="str">
        <f t="shared" si="4"/>
        <v>No iniciado</v>
      </c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6"/>
      <c r="BM43" s="6"/>
      <c r="BN43" s="6"/>
      <c r="BO43" s="6"/>
      <c r="BP43" s="6"/>
    </row>
    <row r="44" spans="1:68" ht="45.4" customHeight="1">
      <c r="A44" s="19">
        <v>18</v>
      </c>
      <c r="B44" s="25" t="s">
        <v>11</v>
      </c>
      <c r="C44" s="21">
        <v>0.25</v>
      </c>
      <c r="D44" s="21" t="s">
        <v>273</v>
      </c>
      <c r="E44" s="21" t="s">
        <v>274</v>
      </c>
      <c r="F44" s="21">
        <f t="shared" si="0"/>
        <v>0.14285714285714285</v>
      </c>
      <c r="G44" s="21">
        <f t="shared" si="1"/>
        <v>3.5714285714285712E-2</v>
      </c>
      <c r="H44" s="19" t="s">
        <v>63</v>
      </c>
      <c r="I44" s="19" t="s">
        <v>69</v>
      </c>
      <c r="J44" s="19" t="s">
        <v>106</v>
      </c>
      <c r="K44" s="9">
        <v>46204</v>
      </c>
      <c r="L44" s="9">
        <v>46326</v>
      </c>
      <c r="M44" s="22"/>
      <c r="N44" s="22"/>
      <c r="O44" s="22"/>
      <c r="P44" s="22"/>
      <c r="Q44" s="22"/>
      <c r="R44" s="22"/>
      <c r="S44" s="36"/>
      <c r="T44" s="36"/>
      <c r="U44" s="36"/>
      <c r="V44" s="36"/>
      <c r="W44" s="22"/>
      <c r="X44" s="22"/>
      <c r="Y44" s="19" t="s">
        <v>66</v>
      </c>
      <c r="Z44" s="19"/>
      <c r="AA44" s="19" t="s">
        <v>66</v>
      </c>
      <c r="AB44" s="19"/>
      <c r="AC44" s="19" t="s">
        <v>106</v>
      </c>
      <c r="AD44" s="19" t="s">
        <v>107</v>
      </c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>
        <f t="shared" si="2"/>
        <v>0</v>
      </c>
      <c r="AR44" s="23">
        <f t="shared" si="3"/>
        <v>0</v>
      </c>
      <c r="AS44" s="19" t="str">
        <f t="shared" si="4"/>
        <v>No iniciado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6"/>
      <c r="BM44" s="6"/>
      <c r="BN44" s="6"/>
      <c r="BO44" s="6"/>
      <c r="BP44" s="6"/>
    </row>
    <row r="45" spans="1:68" ht="45.4" customHeight="1">
      <c r="A45" s="19">
        <v>19</v>
      </c>
      <c r="B45" s="25" t="s">
        <v>11</v>
      </c>
      <c r="C45" s="21">
        <v>0.25</v>
      </c>
      <c r="D45" s="21" t="s">
        <v>108</v>
      </c>
      <c r="E45" s="21" t="s">
        <v>109</v>
      </c>
      <c r="F45" s="21">
        <f t="shared" si="0"/>
        <v>0.14285714285714285</v>
      </c>
      <c r="G45" s="21">
        <f t="shared" si="1"/>
        <v>3.5714285714285712E-2</v>
      </c>
      <c r="H45" s="19" t="s">
        <v>63</v>
      </c>
      <c r="I45" s="19" t="s">
        <v>110</v>
      </c>
      <c r="J45" s="19" t="s">
        <v>111</v>
      </c>
      <c r="K45" s="9">
        <v>46327</v>
      </c>
      <c r="L45" s="9">
        <v>46371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36"/>
      <c r="X45" s="43"/>
      <c r="Y45" s="19" t="s">
        <v>66</v>
      </c>
      <c r="Z45" s="19"/>
      <c r="AA45" s="19" t="s">
        <v>66</v>
      </c>
      <c r="AB45" s="19"/>
      <c r="AC45" s="19" t="s">
        <v>111</v>
      </c>
      <c r="AD45" s="19" t="s">
        <v>112</v>
      </c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>
        <f t="shared" si="2"/>
        <v>0</v>
      </c>
      <c r="AR45" s="23">
        <f t="shared" si="3"/>
        <v>0</v>
      </c>
      <c r="AS45" s="19" t="str">
        <f t="shared" si="4"/>
        <v>No iniciado</v>
      </c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6"/>
      <c r="BM45" s="6"/>
      <c r="BN45" s="6"/>
      <c r="BO45" s="6"/>
      <c r="BP45" s="6"/>
    </row>
    <row r="46" spans="1:68" ht="45.4" customHeight="1">
      <c r="A46" s="19">
        <v>20</v>
      </c>
      <c r="B46" s="26" t="s">
        <v>13</v>
      </c>
      <c r="C46" s="21">
        <v>0.25</v>
      </c>
      <c r="D46" s="21" t="s">
        <v>113</v>
      </c>
      <c r="E46" s="21" t="s">
        <v>114</v>
      </c>
      <c r="F46" s="21">
        <f t="shared" si="0"/>
        <v>0.14285714285714285</v>
      </c>
      <c r="G46" s="21">
        <f t="shared" si="1"/>
        <v>3.5714285714285712E-2</v>
      </c>
      <c r="H46" s="19" t="s">
        <v>63</v>
      </c>
      <c r="I46" s="19" t="s">
        <v>97</v>
      </c>
      <c r="J46" s="19" t="s">
        <v>115</v>
      </c>
      <c r="K46" s="9">
        <v>46143</v>
      </c>
      <c r="L46" s="9">
        <v>46188</v>
      </c>
      <c r="M46" s="22"/>
      <c r="N46" s="22"/>
      <c r="O46" s="22"/>
      <c r="P46" s="22"/>
      <c r="Q46" s="36"/>
      <c r="R46" s="36"/>
      <c r="S46" s="22"/>
      <c r="T46" s="22"/>
      <c r="U46" s="22"/>
      <c r="V46" s="22"/>
      <c r="W46" s="22"/>
      <c r="X46" s="22"/>
      <c r="Y46" s="19" t="s">
        <v>66</v>
      </c>
      <c r="Z46" s="19"/>
      <c r="AA46" s="19" t="s">
        <v>66</v>
      </c>
      <c r="AB46" s="19"/>
      <c r="AC46" s="19" t="s">
        <v>115</v>
      </c>
      <c r="AD46" s="19" t="s">
        <v>115</v>
      </c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>
        <f t="shared" si="2"/>
        <v>0</v>
      </c>
      <c r="AR46" s="23">
        <f t="shared" si="3"/>
        <v>0</v>
      </c>
      <c r="AS46" s="19" t="str">
        <f t="shared" si="4"/>
        <v>No iniciado</v>
      </c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6"/>
      <c r="BM46" s="6"/>
      <c r="BN46" s="6"/>
      <c r="BO46" s="6"/>
      <c r="BP46" s="6"/>
    </row>
    <row r="47" spans="1:68" ht="45.4" customHeight="1">
      <c r="A47" s="19">
        <v>21</v>
      </c>
      <c r="B47" s="26" t="s">
        <v>13</v>
      </c>
      <c r="C47" s="21">
        <v>0.25</v>
      </c>
      <c r="D47" s="21" t="s">
        <v>275</v>
      </c>
      <c r="E47" s="21" t="s">
        <v>276</v>
      </c>
      <c r="F47" s="21">
        <f t="shared" si="0"/>
        <v>0.14285714285714285</v>
      </c>
      <c r="G47" s="21">
        <f t="shared" si="1"/>
        <v>3.5714285714285712E-2</v>
      </c>
      <c r="H47" s="19" t="s">
        <v>63</v>
      </c>
      <c r="I47" s="19" t="s">
        <v>85</v>
      </c>
      <c r="J47" s="19" t="s">
        <v>116</v>
      </c>
      <c r="K47" s="9">
        <v>46218</v>
      </c>
      <c r="L47" s="9">
        <v>46265</v>
      </c>
      <c r="M47" s="22"/>
      <c r="N47" s="22"/>
      <c r="O47" s="22"/>
      <c r="P47" s="22"/>
      <c r="Q47" s="22"/>
      <c r="R47" s="22"/>
      <c r="S47" s="36"/>
      <c r="T47" s="36"/>
      <c r="U47" s="22"/>
      <c r="V47" s="22"/>
      <c r="W47" s="22"/>
      <c r="X47" s="22"/>
      <c r="Y47" s="19" t="s">
        <v>66</v>
      </c>
      <c r="Z47" s="19"/>
      <c r="AA47" s="19" t="s">
        <v>66</v>
      </c>
      <c r="AB47" s="19"/>
      <c r="AC47" s="19" t="s">
        <v>116</v>
      </c>
      <c r="AD47" s="19" t="s">
        <v>117</v>
      </c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>
        <f t="shared" si="2"/>
        <v>0</v>
      </c>
      <c r="AR47" s="23">
        <f t="shared" si="3"/>
        <v>0</v>
      </c>
      <c r="AS47" s="19" t="str">
        <f t="shared" si="4"/>
        <v>No iniciado</v>
      </c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6"/>
      <c r="BM47" s="6"/>
      <c r="BN47" s="6"/>
      <c r="BO47" s="6"/>
      <c r="BP47" s="6"/>
    </row>
    <row r="48" spans="1:68" ht="45.4" customHeight="1">
      <c r="A48" s="19">
        <v>22</v>
      </c>
      <c r="B48" s="26" t="s">
        <v>13</v>
      </c>
      <c r="C48" s="21">
        <v>0.25</v>
      </c>
      <c r="D48" s="21" t="s">
        <v>277</v>
      </c>
      <c r="E48" s="21" t="s">
        <v>278</v>
      </c>
      <c r="F48" s="21">
        <f t="shared" si="0"/>
        <v>0.14285714285714285</v>
      </c>
      <c r="G48" s="21">
        <f t="shared" si="1"/>
        <v>3.5714285714285712E-2</v>
      </c>
      <c r="H48" s="19" t="s">
        <v>97</v>
      </c>
      <c r="I48" s="19" t="s">
        <v>118</v>
      </c>
      <c r="J48" s="19" t="s">
        <v>119</v>
      </c>
      <c r="K48" s="9">
        <v>46235</v>
      </c>
      <c r="L48" s="9">
        <v>46341</v>
      </c>
      <c r="M48" s="22"/>
      <c r="N48" s="22"/>
      <c r="O48" s="22"/>
      <c r="P48" s="22"/>
      <c r="Q48" s="22"/>
      <c r="R48" s="22"/>
      <c r="S48" s="22"/>
      <c r="T48" s="36"/>
      <c r="U48" s="36"/>
      <c r="V48" s="36"/>
      <c r="W48" s="36"/>
      <c r="X48" s="22"/>
      <c r="Y48" s="19" t="s">
        <v>66</v>
      </c>
      <c r="Z48" s="19"/>
      <c r="AA48" s="19" t="s">
        <v>66</v>
      </c>
      <c r="AB48" s="19"/>
      <c r="AC48" s="19" t="s">
        <v>119</v>
      </c>
      <c r="AD48" s="19" t="s">
        <v>120</v>
      </c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>
        <f t="shared" si="2"/>
        <v>0</v>
      </c>
      <c r="AR48" s="23">
        <f t="shared" si="3"/>
        <v>0</v>
      </c>
      <c r="AS48" s="19" t="str">
        <f t="shared" si="4"/>
        <v>No iniciado</v>
      </c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6"/>
      <c r="BM48" s="6"/>
      <c r="BN48" s="6"/>
      <c r="BO48" s="6"/>
      <c r="BP48" s="6"/>
    </row>
    <row r="49" spans="1:68" ht="45.4" customHeight="1">
      <c r="A49" s="19">
        <v>23</v>
      </c>
      <c r="B49" s="26" t="s">
        <v>13</v>
      </c>
      <c r="C49" s="21">
        <v>0.25</v>
      </c>
      <c r="D49" s="21" t="s">
        <v>121</v>
      </c>
      <c r="E49" s="21" t="s">
        <v>122</v>
      </c>
      <c r="F49" s="21">
        <f t="shared" si="0"/>
        <v>0.14285714285714285</v>
      </c>
      <c r="G49" s="21">
        <f t="shared" si="1"/>
        <v>3.5714285714285712E-2</v>
      </c>
      <c r="H49" s="19" t="s">
        <v>63</v>
      </c>
      <c r="I49" s="19" t="s">
        <v>85</v>
      </c>
      <c r="J49" s="19" t="s">
        <v>123</v>
      </c>
      <c r="K49" s="9">
        <v>46174</v>
      </c>
      <c r="L49" s="9">
        <v>46325</v>
      </c>
      <c r="M49" s="22"/>
      <c r="N49" s="22"/>
      <c r="O49" s="22"/>
      <c r="P49" s="22"/>
      <c r="Q49" s="22"/>
      <c r="R49" s="22"/>
      <c r="S49" s="36"/>
      <c r="T49" s="36"/>
      <c r="U49" s="36"/>
      <c r="V49" s="36"/>
      <c r="W49" s="22"/>
      <c r="X49" s="22"/>
      <c r="Y49" s="19"/>
      <c r="Z49" s="19"/>
      <c r="AA49" s="19"/>
      <c r="AB49" s="19"/>
      <c r="AC49" s="19" t="s">
        <v>123</v>
      </c>
      <c r="AD49" s="19" t="s">
        <v>124</v>
      </c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>
        <f t="shared" si="2"/>
        <v>0</v>
      </c>
      <c r="AR49" s="23">
        <f t="shared" si="3"/>
        <v>0</v>
      </c>
      <c r="AS49" s="19" t="str">
        <f t="shared" si="4"/>
        <v>No iniciado</v>
      </c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6"/>
      <c r="BM49" s="6"/>
      <c r="BN49" s="6"/>
      <c r="BO49" s="6"/>
      <c r="BP49" s="6"/>
    </row>
    <row r="50" spans="1:68" ht="45.4" customHeight="1">
      <c r="A50" s="19">
        <v>24</v>
      </c>
      <c r="B50" s="26" t="s">
        <v>13</v>
      </c>
      <c r="C50" s="21">
        <v>0.25</v>
      </c>
      <c r="D50" s="21" t="s">
        <v>125</v>
      </c>
      <c r="E50" s="21" t="s">
        <v>126</v>
      </c>
      <c r="F50" s="21">
        <f t="shared" si="0"/>
        <v>0.14285714285714285</v>
      </c>
      <c r="G50" s="21">
        <f t="shared" si="1"/>
        <v>3.5714285714285712E-2</v>
      </c>
      <c r="H50" s="19" t="s">
        <v>63</v>
      </c>
      <c r="I50" s="19" t="s">
        <v>89</v>
      </c>
      <c r="J50" s="19" t="s">
        <v>127</v>
      </c>
      <c r="K50" s="9">
        <v>46082</v>
      </c>
      <c r="L50" s="9">
        <v>46112</v>
      </c>
      <c r="M50" s="22"/>
      <c r="N50" s="22"/>
      <c r="O50" s="36"/>
      <c r="P50" s="22"/>
      <c r="Q50" s="22"/>
      <c r="R50" s="22"/>
      <c r="S50" s="22"/>
      <c r="T50" s="22"/>
      <c r="U50" s="22"/>
      <c r="V50" s="22"/>
      <c r="W50" s="22"/>
      <c r="X50" s="22"/>
      <c r="Y50" s="19" t="s">
        <v>66</v>
      </c>
      <c r="Z50" s="19" t="s">
        <v>66</v>
      </c>
      <c r="AA50" s="19" t="s">
        <v>66</v>
      </c>
      <c r="AB50" s="19" t="s">
        <v>66</v>
      </c>
      <c r="AC50" s="19" t="s">
        <v>127</v>
      </c>
      <c r="AD50" s="19" t="s">
        <v>128</v>
      </c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>
        <f t="shared" si="2"/>
        <v>0</v>
      </c>
      <c r="AR50" s="23">
        <f t="shared" si="3"/>
        <v>0</v>
      </c>
      <c r="AS50" s="19" t="str">
        <f t="shared" si="4"/>
        <v>No iniciado</v>
      </c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6"/>
      <c r="BM50" s="6"/>
      <c r="BN50" s="6"/>
      <c r="BO50" s="6"/>
      <c r="BP50" s="6"/>
    </row>
    <row r="51" spans="1:68" ht="45.4" customHeight="1">
      <c r="A51" s="19">
        <v>25</v>
      </c>
      <c r="B51" s="26" t="s">
        <v>13</v>
      </c>
      <c r="C51" s="21">
        <v>0.25</v>
      </c>
      <c r="D51" s="21" t="s">
        <v>129</v>
      </c>
      <c r="E51" s="21" t="s">
        <v>130</v>
      </c>
      <c r="F51" s="21">
        <f t="shared" si="0"/>
        <v>0.14285714285714285</v>
      </c>
      <c r="G51" s="21">
        <f t="shared" si="1"/>
        <v>3.5714285714285712E-2</v>
      </c>
      <c r="H51" s="19" t="s">
        <v>63</v>
      </c>
      <c r="I51" s="19" t="s">
        <v>69</v>
      </c>
      <c r="J51" s="19" t="s">
        <v>131</v>
      </c>
      <c r="K51" s="9">
        <v>46082</v>
      </c>
      <c r="L51" s="9">
        <v>46356</v>
      </c>
      <c r="M51" s="22"/>
      <c r="N51" s="22"/>
      <c r="O51" s="36"/>
      <c r="P51" s="22"/>
      <c r="Q51" s="22"/>
      <c r="R51" s="22"/>
      <c r="S51" s="22"/>
      <c r="T51" s="22"/>
      <c r="U51" s="36"/>
      <c r="V51" s="36"/>
      <c r="W51" s="36"/>
      <c r="X51" s="22"/>
      <c r="Y51" s="19" t="s">
        <v>66</v>
      </c>
      <c r="Z51" s="19"/>
      <c r="AA51" s="19" t="s">
        <v>66</v>
      </c>
      <c r="AB51" s="19"/>
      <c r="AC51" s="19" t="s">
        <v>131</v>
      </c>
      <c r="AD51" s="19" t="s">
        <v>132</v>
      </c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>
        <f t="shared" si="2"/>
        <v>0</v>
      </c>
      <c r="AR51" s="23">
        <f t="shared" si="3"/>
        <v>0</v>
      </c>
      <c r="AS51" s="19" t="str">
        <f t="shared" si="4"/>
        <v>No iniciado</v>
      </c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6"/>
      <c r="BM51" s="6"/>
      <c r="BN51" s="6"/>
      <c r="BO51" s="6"/>
      <c r="BP51" s="6"/>
    </row>
    <row r="52" spans="1:68" ht="45.4" customHeight="1">
      <c r="A52" s="19">
        <v>26</v>
      </c>
      <c r="B52" s="26" t="s">
        <v>13</v>
      </c>
      <c r="C52" s="21">
        <v>0.25</v>
      </c>
      <c r="D52" s="21" t="s">
        <v>133</v>
      </c>
      <c r="E52" s="21" t="s">
        <v>134</v>
      </c>
      <c r="F52" s="21">
        <f t="shared" si="0"/>
        <v>0.14285714285714285</v>
      </c>
      <c r="G52" s="21">
        <f t="shared" si="1"/>
        <v>3.5714285714285712E-2</v>
      </c>
      <c r="H52" s="19" t="s">
        <v>63</v>
      </c>
      <c r="I52" s="19" t="s">
        <v>135</v>
      </c>
      <c r="J52" s="19" t="s">
        <v>136</v>
      </c>
      <c r="K52" s="9">
        <v>46082</v>
      </c>
      <c r="L52" s="9">
        <v>46356</v>
      </c>
      <c r="M52" s="22"/>
      <c r="N52" s="22"/>
      <c r="O52" s="36"/>
      <c r="P52" s="22"/>
      <c r="Q52" s="22"/>
      <c r="R52" s="22"/>
      <c r="S52" s="36"/>
      <c r="T52" s="36"/>
      <c r="U52" s="36"/>
      <c r="V52" s="36"/>
      <c r="W52" s="22"/>
      <c r="X52" s="22"/>
      <c r="Y52" s="19" t="s">
        <v>66</v>
      </c>
      <c r="Z52" s="19"/>
      <c r="AA52" s="19" t="s">
        <v>66</v>
      </c>
      <c r="AB52" s="19"/>
      <c r="AC52" s="19" t="s">
        <v>136</v>
      </c>
      <c r="AD52" s="19" t="s">
        <v>137</v>
      </c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>
        <f t="shared" si="2"/>
        <v>0</v>
      </c>
      <c r="AR52" s="23">
        <f t="shared" si="3"/>
        <v>0</v>
      </c>
      <c r="AS52" s="19" t="str">
        <f t="shared" si="4"/>
        <v>No iniciado</v>
      </c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6"/>
      <c r="BM52" s="6"/>
      <c r="BN52" s="6"/>
      <c r="BO52" s="6"/>
      <c r="BP52" s="6"/>
    </row>
    <row r="53" spans="1:68" ht="45.4" customHeight="1">
      <c r="A53" s="19">
        <v>27</v>
      </c>
      <c r="B53" s="27" t="s">
        <v>15</v>
      </c>
      <c r="C53" s="21">
        <v>0.15</v>
      </c>
      <c r="D53" s="21" t="s">
        <v>138</v>
      </c>
      <c r="E53" s="21" t="s">
        <v>139</v>
      </c>
      <c r="F53" s="21">
        <f t="shared" si="0"/>
        <v>0.16666666666666666</v>
      </c>
      <c r="G53" s="21">
        <f t="shared" si="1"/>
        <v>2.4999999999999998E-2</v>
      </c>
      <c r="H53" s="19" t="s">
        <v>63</v>
      </c>
      <c r="I53" s="19" t="s">
        <v>69</v>
      </c>
      <c r="J53" s="19" t="s">
        <v>140</v>
      </c>
      <c r="K53" s="9">
        <v>46096</v>
      </c>
      <c r="L53" s="9">
        <v>46371</v>
      </c>
      <c r="M53" s="22"/>
      <c r="N53" s="22"/>
      <c r="O53" s="36"/>
      <c r="P53" s="36"/>
      <c r="Q53" s="22"/>
      <c r="R53" s="22"/>
      <c r="S53" s="22"/>
      <c r="T53" s="22"/>
      <c r="U53" s="22"/>
      <c r="V53" s="36"/>
      <c r="W53" s="36"/>
      <c r="X53" s="22"/>
      <c r="Y53" s="19" t="s">
        <v>66</v>
      </c>
      <c r="Z53" s="19"/>
      <c r="AA53" s="19" t="s">
        <v>66</v>
      </c>
      <c r="AB53" s="19"/>
      <c r="AC53" s="19" t="s">
        <v>140</v>
      </c>
      <c r="AD53" s="19" t="s">
        <v>141</v>
      </c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>
        <f t="shared" si="2"/>
        <v>0</v>
      </c>
      <c r="AR53" s="23">
        <f t="shared" si="3"/>
        <v>0</v>
      </c>
      <c r="AS53" s="19" t="str">
        <f t="shared" si="4"/>
        <v>No iniciado</v>
      </c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6"/>
      <c r="BM53" s="6"/>
      <c r="BN53" s="6"/>
      <c r="BO53" s="6"/>
      <c r="BP53" s="6"/>
    </row>
    <row r="54" spans="1:68" ht="45.4" customHeight="1">
      <c r="A54" s="19">
        <v>28</v>
      </c>
      <c r="B54" s="27" t="s">
        <v>15</v>
      </c>
      <c r="C54" s="21">
        <v>0.15</v>
      </c>
      <c r="D54" s="21" t="s">
        <v>142</v>
      </c>
      <c r="E54" s="21" t="s">
        <v>143</v>
      </c>
      <c r="F54" s="21">
        <f t="shared" si="0"/>
        <v>0.16666666666666666</v>
      </c>
      <c r="G54" s="21">
        <f t="shared" si="1"/>
        <v>2.4999999999999998E-2</v>
      </c>
      <c r="H54" s="19" t="s">
        <v>63</v>
      </c>
      <c r="I54" s="19" t="s">
        <v>135</v>
      </c>
      <c r="J54" s="19" t="s">
        <v>144</v>
      </c>
      <c r="K54" s="9">
        <v>46101</v>
      </c>
      <c r="L54" s="9">
        <v>46376</v>
      </c>
      <c r="M54" s="22"/>
      <c r="N54" s="22"/>
      <c r="O54" s="36"/>
      <c r="P54" s="36"/>
      <c r="Q54" s="22"/>
      <c r="R54" s="22"/>
      <c r="S54" s="22"/>
      <c r="T54" s="22"/>
      <c r="U54" s="22"/>
      <c r="V54" s="36"/>
      <c r="W54" s="36"/>
      <c r="X54" s="22"/>
      <c r="Y54" s="19" t="s">
        <v>66</v>
      </c>
      <c r="Z54" s="19"/>
      <c r="AA54" s="19" t="s">
        <v>66</v>
      </c>
      <c r="AB54" s="19"/>
      <c r="AC54" s="19" t="s">
        <v>144</v>
      </c>
      <c r="AD54" s="19" t="s">
        <v>144</v>
      </c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>
        <f t="shared" si="2"/>
        <v>0</v>
      </c>
      <c r="AR54" s="23">
        <f t="shared" si="3"/>
        <v>0</v>
      </c>
      <c r="AS54" s="19" t="str">
        <f t="shared" si="4"/>
        <v>No iniciado</v>
      </c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6"/>
      <c r="BM54" s="6"/>
      <c r="BN54" s="6"/>
      <c r="BO54" s="6"/>
      <c r="BP54" s="6"/>
    </row>
    <row r="55" spans="1:68" ht="45.4" customHeight="1">
      <c r="A55" s="19">
        <v>29</v>
      </c>
      <c r="B55" s="27" t="s">
        <v>15</v>
      </c>
      <c r="C55" s="21">
        <v>0.15</v>
      </c>
      <c r="D55" s="21" t="s">
        <v>279</v>
      </c>
      <c r="E55" s="21" t="s">
        <v>280</v>
      </c>
      <c r="F55" s="21">
        <f t="shared" si="0"/>
        <v>0.16666666666666666</v>
      </c>
      <c r="G55" s="21">
        <f t="shared" si="1"/>
        <v>2.4999999999999998E-2</v>
      </c>
      <c r="H55" s="19" t="s">
        <v>63</v>
      </c>
      <c r="I55" s="19" t="s">
        <v>69</v>
      </c>
      <c r="J55" s="19" t="s">
        <v>145</v>
      </c>
      <c r="K55" s="9">
        <v>46113</v>
      </c>
      <c r="L55" s="9">
        <v>46376</v>
      </c>
      <c r="M55" s="22"/>
      <c r="N55" s="22"/>
      <c r="O55" s="22"/>
      <c r="P55" s="36"/>
      <c r="Q55" s="22"/>
      <c r="R55" s="22"/>
      <c r="S55" s="22"/>
      <c r="T55" s="22"/>
      <c r="U55" s="22"/>
      <c r="V55" s="36"/>
      <c r="W55" s="36"/>
      <c r="X55" s="22"/>
      <c r="Y55" s="19" t="s">
        <v>66</v>
      </c>
      <c r="Z55" s="19"/>
      <c r="AA55" s="19"/>
      <c r="AB55" s="19"/>
      <c r="AC55" s="19" t="s">
        <v>145</v>
      </c>
      <c r="AD55" s="19" t="s">
        <v>145</v>
      </c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>
        <f t="shared" si="2"/>
        <v>0</v>
      </c>
      <c r="AR55" s="23">
        <f t="shared" si="3"/>
        <v>0</v>
      </c>
      <c r="AS55" s="19" t="str">
        <f t="shared" si="4"/>
        <v>No iniciado</v>
      </c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6"/>
      <c r="BM55" s="6"/>
      <c r="BN55" s="6"/>
      <c r="BO55" s="6"/>
      <c r="BP55" s="6"/>
    </row>
    <row r="56" spans="1:68" ht="45.4" customHeight="1">
      <c r="A56" s="19">
        <v>30</v>
      </c>
      <c r="B56" s="27" t="s">
        <v>15</v>
      </c>
      <c r="C56" s="21">
        <v>0.15</v>
      </c>
      <c r="D56" s="21" t="s">
        <v>146</v>
      </c>
      <c r="E56" s="21" t="s">
        <v>147</v>
      </c>
      <c r="F56" s="21">
        <f t="shared" si="0"/>
        <v>0.16666666666666666</v>
      </c>
      <c r="G56" s="21">
        <f t="shared" si="1"/>
        <v>2.4999999999999998E-2</v>
      </c>
      <c r="H56" s="19" t="s">
        <v>63</v>
      </c>
      <c r="I56" s="19" t="s">
        <v>69</v>
      </c>
      <c r="J56" s="19" t="s">
        <v>148</v>
      </c>
      <c r="K56" s="9">
        <v>46113</v>
      </c>
      <c r="L56" s="9">
        <v>46387</v>
      </c>
      <c r="M56" s="22"/>
      <c r="N56" s="22"/>
      <c r="O56" s="22"/>
      <c r="P56" s="36"/>
      <c r="Q56" s="36"/>
      <c r="R56" s="36"/>
      <c r="S56" s="36"/>
      <c r="T56" s="36"/>
      <c r="U56" s="36"/>
      <c r="V56" s="36"/>
      <c r="W56" s="36"/>
      <c r="X56" s="22"/>
      <c r="Y56" s="19" t="s">
        <v>66</v>
      </c>
      <c r="Z56" s="19"/>
      <c r="AA56" s="19"/>
      <c r="AB56" s="19"/>
      <c r="AC56" s="19" t="s">
        <v>148</v>
      </c>
      <c r="AD56" s="19" t="s">
        <v>149</v>
      </c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>
        <f t="shared" si="2"/>
        <v>0</v>
      </c>
      <c r="AR56" s="23">
        <f t="shared" si="3"/>
        <v>0</v>
      </c>
      <c r="AS56" s="19" t="str">
        <f t="shared" si="4"/>
        <v>No iniciado</v>
      </c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6"/>
      <c r="BM56" s="6"/>
      <c r="BN56" s="6"/>
      <c r="BO56" s="6"/>
      <c r="BP56" s="6"/>
    </row>
    <row r="57" spans="1:68" ht="45.4" customHeight="1">
      <c r="A57" s="19">
        <v>31</v>
      </c>
      <c r="B57" s="27" t="s">
        <v>15</v>
      </c>
      <c r="C57" s="21">
        <v>0.15</v>
      </c>
      <c r="D57" s="21" t="s">
        <v>150</v>
      </c>
      <c r="E57" s="21" t="s">
        <v>151</v>
      </c>
      <c r="F57" s="21">
        <f t="shared" si="0"/>
        <v>0.16666666666666666</v>
      </c>
      <c r="G57" s="21">
        <f t="shared" si="1"/>
        <v>2.4999999999999998E-2</v>
      </c>
      <c r="H57" s="19" t="s">
        <v>63</v>
      </c>
      <c r="I57" s="19" t="s">
        <v>69</v>
      </c>
      <c r="J57" s="19" t="s">
        <v>152</v>
      </c>
      <c r="K57" s="9">
        <v>46113</v>
      </c>
      <c r="L57" s="9">
        <v>46376</v>
      </c>
      <c r="M57" s="22"/>
      <c r="N57" s="22"/>
      <c r="O57" s="22"/>
      <c r="P57" s="36"/>
      <c r="Q57" s="22"/>
      <c r="R57" s="22"/>
      <c r="S57" s="22"/>
      <c r="T57" s="22"/>
      <c r="U57" s="22"/>
      <c r="V57" s="22"/>
      <c r="W57" s="22"/>
      <c r="X57" s="22"/>
      <c r="Y57" s="19" t="s">
        <v>66</v>
      </c>
      <c r="Z57" s="19"/>
      <c r="AA57" s="19"/>
      <c r="AB57" s="19"/>
      <c r="AC57" s="19" t="s">
        <v>152</v>
      </c>
      <c r="AD57" s="19" t="s">
        <v>153</v>
      </c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>
        <f t="shared" si="2"/>
        <v>0</v>
      </c>
      <c r="AR57" s="23">
        <f t="shared" si="3"/>
        <v>0</v>
      </c>
      <c r="AS57" s="19" t="str">
        <f t="shared" si="4"/>
        <v>No iniciado</v>
      </c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6"/>
      <c r="BM57" s="6"/>
      <c r="BN57" s="6"/>
      <c r="BO57" s="6"/>
      <c r="BP57" s="6"/>
    </row>
    <row r="58" spans="1:68" ht="45.4" customHeight="1">
      <c r="A58" s="19">
        <v>32</v>
      </c>
      <c r="B58" s="27" t="s">
        <v>15</v>
      </c>
      <c r="C58" s="21">
        <v>0.15</v>
      </c>
      <c r="D58" s="21" t="s">
        <v>154</v>
      </c>
      <c r="E58" s="21" t="s">
        <v>155</v>
      </c>
      <c r="F58" s="21">
        <f t="shared" si="0"/>
        <v>0.16666666666666666</v>
      </c>
      <c r="G58" s="21">
        <f t="shared" si="1"/>
        <v>2.4999999999999998E-2</v>
      </c>
      <c r="H58" s="19" t="s">
        <v>63</v>
      </c>
      <c r="I58" s="19" t="s">
        <v>156</v>
      </c>
      <c r="J58" s="19" t="s">
        <v>157</v>
      </c>
      <c r="K58" s="9">
        <v>46357</v>
      </c>
      <c r="L58" s="9">
        <v>46376</v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19" t="s">
        <v>66</v>
      </c>
      <c r="Z58" s="19"/>
      <c r="AA58" s="19"/>
      <c r="AB58" s="19"/>
      <c r="AC58" s="19" t="s">
        <v>157</v>
      </c>
      <c r="AD58" s="19" t="s">
        <v>158</v>
      </c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>
        <f t="shared" si="2"/>
        <v>0</v>
      </c>
      <c r="AR58" s="23">
        <f t="shared" si="3"/>
        <v>0</v>
      </c>
      <c r="AS58" s="19" t="str">
        <f t="shared" si="4"/>
        <v>No iniciado</v>
      </c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6"/>
      <c r="BM58" s="6"/>
      <c r="BN58" s="6"/>
      <c r="BO58" s="6"/>
      <c r="BP58" s="6"/>
    </row>
  </sheetData>
  <mergeCells count="23">
    <mergeCell ref="L8:Q8"/>
    <mergeCell ref="F8:K8"/>
    <mergeCell ref="Y25:AB25"/>
    <mergeCell ref="AE25:AP25"/>
    <mergeCell ref="AQ25:AS25"/>
    <mergeCell ref="F11:K11"/>
    <mergeCell ref="F13:K13"/>
    <mergeCell ref="D5:Q6"/>
    <mergeCell ref="M25:X25"/>
    <mergeCell ref="F10:K10"/>
    <mergeCell ref="F12:K12"/>
    <mergeCell ref="A8:E8"/>
    <mergeCell ref="A9:E15"/>
    <mergeCell ref="C2:C6"/>
    <mergeCell ref="D2:CB4"/>
    <mergeCell ref="L9:N9"/>
    <mergeCell ref="O9:Q9"/>
    <mergeCell ref="L10:N15"/>
    <mergeCell ref="O10:Q15"/>
    <mergeCell ref="F9:K9"/>
    <mergeCell ref="C24:E24"/>
    <mergeCell ref="A7:CB7"/>
    <mergeCell ref="AT25:BP25"/>
  </mergeCells>
  <phoneticPr fontId="14" type="noConversion"/>
  <dataValidations disablePrompts="1" count="1">
    <dataValidation type="decimal" allowBlank="1" showErrorMessage="1" errorTitle="Valor inválido" error="Ingrese un porcentaje entre 0% y 100%." sqref="AE27:AP58" xr:uid="{00000000-0002-0000-0000-000000000000}">
      <formula1>0</formula1>
      <formula2>1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"/>
  <sheetViews>
    <sheetView workbookViewId="0">
      <selection activeCell="N10" sqref="N10"/>
    </sheetView>
  </sheetViews>
  <sheetFormatPr baseColWidth="10" defaultColWidth="8.75" defaultRowHeight="14.25"/>
  <cols>
    <col min="1" max="1" width="6" customWidth="1"/>
    <col min="2" max="2" width="22" customWidth="1"/>
    <col min="3" max="3" width="34" customWidth="1"/>
    <col min="4" max="4" width="14" customWidth="1"/>
    <col min="5" max="5" width="24" customWidth="1"/>
    <col min="6" max="6" width="18" customWidth="1"/>
    <col min="7" max="18" width="6.5" customWidth="1"/>
  </cols>
  <sheetData>
    <row r="1" spans="1:18" ht="16.5">
      <c r="A1" s="4" t="s">
        <v>159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5" t="s">
        <v>160</v>
      </c>
    </row>
    <row r="4" spans="1:18" ht="15">
      <c r="A4" s="37" t="s">
        <v>18</v>
      </c>
      <c r="B4" s="38" t="s">
        <v>161</v>
      </c>
      <c r="C4" s="38" t="s">
        <v>162</v>
      </c>
      <c r="D4" s="38" t="s">
        <v>163</v>
      </c>
      <c r="E4" s="38" t="s">
        <v>164</v>
      </c>
      <c r="F4" s="38" t="s">
        <v>165</v>
      </c>
      <c r="G4" s="38" t="s">
        <v>29</v>
      </c>
      <c r="H4" s="38" t="s">
        <v>30</v>
      </c>
      <c r="I4" s="38" t="s">
        <v>31</v>
      </c>
      <c r="J4" s="38" t="s">
        <v>32</v>
      </c>
      <c r="K4" s="38" t="s">
        <v>33</v>
      </c>
      <c r="L4" s="38" t="s">
        <v>34</v>
      </c>
      <c r="M4" s="38" t="s">
        <v>35</v>
      </c>
      <c r="N4" s="38" t="s">
        <v>36</v>
      </c>
      <c r="O4" s="38" t="s">
        <v>37</v>
      </c>
      <c r="P4" s="38" t="s">
        <v>38</v>
      </c>
      <c r="Q4" s="38" t="s">
        <v>39</v>
      </c>
      <c r="R4" s="39" t="s">
        <v>40</v>
      </c>
    </row>
    <row r="5" spans="1:18" ht="42.75" customHeight="1">
      <c r="A5" s="19">
        <v>4</v>
      </c>
      <c r="B5" s="19" t="s">
        <v>170</v>
      </c>
      <c r="C5" s="19" t="s">
        <v>171</v>
      </c>
      <c r="D5" s="19" t="s">
        <v>172</v>
      </c>
      <c r="E5" s="19" t="s">
        <v>173</v>
      </c>
      <c r="F5" s="19" t="s">
        <v>174</v>
      </c>
      <c r="G5" s="22"/>
      <c r="H5" s="22"/>
      <c r="I5" s="36"/>
      <c r="J5" s="22"/>
      <c r="K5" s="22"/>
      <c r="L5" s="22"/>
      <c r="M5" s="22"/>
      <c r="N5" s="22"/>
      <c r="O5" s="22"/>
      <c r="P5" s="22"/>
      <c r="Q5" s="22"/>
      <c r="R5" s="22"/>
    </row>
    <row r="6" spans="1:18" ht="42.75" customHeight="1">
      <c r="A6" s="19">
        <v>5</v>
      </c>
      <c r="B6" s="19" t="s">
        <v>175</v>
      </c>
      <c r="C6" s="19" t="s">
        <v>176</v>
      </c>
      <c r="D6" s="19" t="s">
        <v>166</v>
      </c>
      <c r="E6" s="19" t="s">
        <v>177</v>
      </c>
      <c r="F6" s="19" t="s">
        <v>167</v>
      </c>
      <c r="G6" s="22"/>
      <c r="H6" s="22"/>
      <c r="I6" s="22"/>
      <c r="J6" s="22"/>
      <c r="K6" s="22"/>
      <c r="L6" s="22"/>
      <c r="M6" s="36"/>
      <c r="N6" s="36"/>
      <c r="O6" s="22"/>
      <c r="P6" s="22"/>
      <c r="Q6" s="22"/>
      <c r="R6" s="22"/>
    </row>
    <row r="7" spans="1:18" ht="42.75" customHeight="1">
      <c r="A7" s="19">
        <v>6</v>
      </c>
      <c r="B7" s="19" t="s">
        <v>178</v>
      </c>
      <c r="C7" s="19" t="s">
        <v>179</v>
      </c>
      <c r="D7" s="19" t="s">
        <v>180</v>
      </c>
      <c r="E7" s="19" t="s">
        <v>181</v>
      </c>
      <c r="F7" s="19" t="s">
        <v>182</v>
      </c>
      <c r="G7" s="22"/>
      <c r="H7" s="22"/>
      <c r="I7" s="22"/>
      <c r="J7" s="22"/>
      <c r="K7" s="22"/>
      <c r="L7" s="22"/>
      <c r="M7" s="36"/>
      <c r="N7" s="22"/>
      <c r="O7" s="22"/>
      <c r="P7" s="22"/>
      <c r="Q7" s="22"/>
      <c r="R7" s="22"/>
    </row>
    <row r="8" spans="1:18" ht="42.75" customHeight="1">
      <c r="A8" s="19">
        <v>7</v>
      </c>
      <c r="B8" s="19" t="s">
        <v>183</v>
      </c>
      <c r="C8" s="19" t="s">
        <v>184</v>
      </c>
      <c r="D8" s="19" t="s">
        <v>180</v>
      </c>
      <c r="E8" s="19" t="s">
        <v>181</v>
      </c>
      <c r="F8" s="19" t="s">
        <v>182</v>
      </c>
      <c r="G8" s="22"/>
      <c r="H8" s="22"/>
      <c r="I8" s="22"/>
      <c r="J8" s="22"/>
      <c r="K8" s="22"/>
      <c r="L8" s="22"/>
      <c r="M8" s="22"/>
      <c r="N8" s="36"/>
      <c r="O8" s="22"/>
      <c r="P8" s="22"/>
      <c r="Q8" s="22"/>
      <c r="R8" s="22"/>
    </row>
    <row r="9" spans="1:18" ht="42.75" customHeight="1">
      <c r="A9" s="19">
        <v>8</v>
      </c>
      <c r="B9" s="19" t="s">
        <v>185</v>
      </c>
      <c r="C9" s="19" t="s">
        <v>186</v>
      </c>
      <c r="D9" s="19" t="s">
        <v>180</v>
      </c>
      <c r="E9" s="19" t="s">
        <v>181</v>
      </c>
      <c r="F9" s="19" t="s">
        <v>182</v>
      </c>
      <c r="G9" s="22"/>
      <c r="H9" s="22"/>
      <c r="I9" s="22"/>
      <c r="J9" s="22"/>
      <c r="K9" s="22"/>
      <c r="L9" s="22"/>
      <c r="M9" s="22"/>
      <c r="N9" s="22"/>
      <c r="O9" s="36"/>
      <c r="P9" s="22"/>
      <c r="Q9" s="22"/>
      <c r="R9" s="22"/>
    </row>
    <row r="10" spans="1:18" ht="42.75" customHeight="1">
      <c r="A10" s="19">
        <v>9</v>
      </c>
      <c r="B10" s="19" t="s">
        <v>187</v>
      </c>
      <c r="C10" s="19" t="s">
        <v>188</v>
      </c>
      <c r="D10" s="19" t="s">
        <v>180</v>
      </c>
      <c r="E10" s="19" t="s">
        <v>181</v>
      </c>
      <c r="F10" s="19" t="s">
        <v>182</v>
      </c>
      <c r="G10" s="22"/>
      <c r="H10" s="22"/>
      <c r="I10" s="22"/>
      <c r="J10" s="22"/>
      <c r="K10" s="22"/>
      <c r="L10" s="22"/>
      <c r="M10" s="22"/>
      <c r="N10" s="22"/>
      <c r="O10" s="22"/>
      <c r="P10" s="36"/>
      <c r="Q10" s="22"/>
      <c r="R10" s="22"/>
    </row>
    <row r="11" spans="1:18" ht="42.75" customHeight="1">
      <c r="A11" s="19">
        <v>10</v>
      </c>
      <c r="B11" s="19" t="s">
        <v>189</v>
      </c>
      <c r="C11" s="19" t="s">
        <v>190</v>
      </c>
      <c r="D11" s="19" t="s">
        <v>169</v>
      </c>
      <c r="E11" s="19" t="s">
        <v>191</v>
      </c>
      <c r="F11" s="19" t="s">
        <v>167</v>
      </c>
      <c r="G11" s="22"/>
      <c r="H11" s="22"/>
      <c r="I11" s="36"/>
      <c r="J11" s="36"/>
      <c r="K11" s="22"/>
      <c r="L11" s="22"/>
      <c r="M11" s="22"/>
      <c r="N11" s="22"/>
      <c r="O11" s="22"/>
      <c r="P11" s="12"/>
      <c r="Q11" s="36"/>
      <c r="R11" s="36"/>
    </row>
    <row r="12" spans="1:18" ht="42.75" customHeight="1">
      <c r="A12" s="19">
        <v>11</v>
      </c>
      <c r="B12" s="19" t="s">
        <v>192</v>
      </c>
      <c r="C12" s="19" t="s">
        <v>193</v>
      </c>
      <c r="D12" s="19" t="s">
        <v>169</v>
      </c>
      <c r="E12" s="19" t="s">
        <v>194</v>
      </c>
      <c r="F12" s="19" t="s">
        <v>167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36"/>
      <c r="R12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MATRIZ_SEGUIMIENTO_2026</vt:lpstr>
      <vt:lpstr>CRONOGRAMA_ESPACIOS_2026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Elisa Rugel Sanclemente</dc:creator>
  <cp:lastModifiedBy>Daniel Armando Cárdenas Plata</cp:lastModifiedBy>
  <dcterms:created xsi:type="dcterms:W3CDTF">2026-04-29T22:07:31Z</dcterms:created>
  <dcterms:modified xsi:type="dcterms:W3CDTF">2026-05-30T01:46:13Z</dcterms:modified>
</cp:coreProperties>
</file>